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9"/>
  <workbookPr/>
  <mc:AlternateContent xmlns:mc="http://schemas.openxmlformats.org/markup-compatibility/2006">
    <mc:Choice Requires="x15">
      <x15ac:absPath xmlns:x15ac="http://schemas.microsoft.com/office/spreadsheetml/2010/11/ac" url="T:\02 BO schránka\Hromadná SÚ mostů 2024\Oblast Západ\1. 361-010 Hluboké Mašůvky\Rozpočet\"/>
    </mc:Choice>
  </mc:AlternateContent>
  <xr:revisionPtr revIDLastSave="0" documentId="13_ncr:1_{491CEA04-69F1-477B-B6A8-9449527C7AC0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000_Ostatní" sheetId="1" r:id="rId1"/>
    <sheet name="000_Vedlejší" sheetId="2" r:id="rId2"/>
    <sheet name="SO 201" sheetId="3" r:id="rId3"/>
  </sheets>
  <calcPr calcId="191029"/>
  <webPublishing codePage="0"/>
</workbook>
</file>

<file path=xl/calcChain.xml><?xml version="1.0" encoding="utf-8"?>
<calcChain xmlns="http://schemas.openxmlformats.org/spreadsheetml/2006/main">
  <c r="I59" i="3" l="1"/>
  <c r="I126" i="3"/>
  <c r="I84" i="3"/>
  <c r="I18" i="3" l="1"/>
  <c r="I47" i="3"/>
  <c r="I68" i="3" l="1"/>
  <c r="I76" i="3"/>
  <c r="I80" i="3"/>
  <c r="I72" i="3"/>
  <c r="I89" i="3" l="1"/>
  <c r="I51" i="3" l="1"/>
  <c r="I55" i="3"/>
  <c r="I46" i="3" l="1"/>
  <c r="I106" i="3"/>
  <c r="I102" i="3" l="1"/>
  <c r="I118" i="3" l="1"/>
  <c r="I42" i="3" l="1"/>
  <c r="I34" i="3"/>
  <c r="I38" i="3"/>
  <c r="I122" i="3" l="1"/>
  <c r="I114" i="3" l="1"/>
  <c r="I110" i="3"/>
  <c r="I97" i="3"/>
  <c r="I93" i="3"/>
  <c r="I64" i="3"/>
  <c r="I63" i="3" s="1"/>
  <c r="I30" i="3"/>
  <c r="I26" i="3"/>
  <c r="I22" i="3"/>
  <c r="I13" i="3"/>
  <c r="I9" i="3"/>
  <c r="I10" i="2"/>
  <c r="O10" i="2" s="1"/>
  <c r="R9" i="2" s="1"/>
  <c r="O9" i="2" s="1"/>
  <c r="O2" i="2" s="1"/>
  <c r="I10" i="1"/>
  <c r="O10" i="1" s="1"/>
  <c r="R9" i="1" s="1"/>
  <c r="O9" i="1" s="1"/>
  <c r="O2" i="1" s="1"/>
  <c r="I101" i="3" l="1"/>
  <c r="I88" i="3"/>
  <c r="I17" i="3"/>
  <c r="I8" i="3"/>
  <c r="Q9" i="2"/>
  <c r="I9" i="2" s="1"/>
  <c r="I3" i="2" s="1"/>
  <c r="Q9" i="1"/>
  <c r="I9" i="1" s="1"/>
  <c r="I3" i="1" s="1"/>
  <c r="I3" i="3" l="1"/>
</calcChain>
</file>

<file path=xl/sharedStrings.xml><?xml version="1.0" encoding="utf-8"?>
<sst xmlns="http://schemas.openxmlformats.org/spreadsheetml/2006/main" count="402" uniqueCount="196">
  <si>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</si>
  <si>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</si>
  <si>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</si>
  <si>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</si>
  <si>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</si>
  <si>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SÚS JmK</t>
  </si>
  <si>
    <t>O</t>
  </si>
  <si>
    <t>Objekt:</t>
  </si>
  <si>
    <t>000</t>
  </si>
  <si>
    <t>ONVN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</si>
  <si>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</si>
  <si>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</si>
  <si>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</si>
  <si>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</si>
  <si>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</si>
  <si>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</si>
  <si>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</si>
  <si>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</si>
  <si>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</si>
  <si>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</si>
  <si>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</si>
  <si>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</si>
  <si>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</si>
  <si>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</si>
  <si>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</si>
  <si>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</si>
  <si>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</si>
  <si>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</si>
  <si>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</si>
  <si>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</si>
  <si>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</si>
  <si>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</si>
  <si>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</si>
  <si>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</si>
  <si>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</si>
  <si>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</si>
  <si>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</si>
  <si>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</si>
  <si>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</si>
  <si>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</si>
  <si>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</si>
  <si>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</si>
  <si>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</si>
  <si>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</si>
  <si>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</si>
  <si>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</si>
  <si>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</si>
  <si>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</si>
  <si>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</si>
  <si>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</si>
  <si>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</si>
  <si>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Vedlejší</t>
  </si>
  <si>
    <t>00003</t>
  </si>
  <si>
    <t>R</t>
  </si>
  <si>
    <t>Zřízení a odstranění zařízení staveniště</t>
  </si>
  <si>
    <t>zahrnuje úklid staveniště</t>
  </si>
  <si>
    <t>SO 201</t>
  </si>
  <si>
    <t>014102</t>
  </si>
  <si>
    <t>POPLATKY ZA SKLÁDKU</t>
  </si>
  <si>
    <t>T</t>
  </si>
  <si>
    <t>zemina, kamení</t>
  </si>
  <si>
    <t>zahrnuje veškeré poplatky provozovateli skládky související s uložením odpadu na skládce.</t>
  </si>
  <si>
    <t>Zemní práce</t>
  </si>
  <si>
    <t>M2</t>
  </si>
  <si>
    <t>M3</t>
  </si>
  <si>
    <t>dle odborných zkušeností zhotovitele 
zaměřeno na stavbě</t>
  </si>
  <si>
    <t>Položka čerpání vody na povrchu zahrnuje i potrubí, pohotovost záložní čerpací soupravy a zřízení čerpací jímky. Součástí položky je také následná demontáž a likvidace těchto zařízení</t>
  </si>
  <si>
    <t>Položka převedení vody na povrchu zahrnuje zřízení, udržování a odstranění příslušného zařízení. Převedení vody se uvádí buď průměrem potrubí (DN) nebo délkou rozvinutého obvodu žlabu (r.o.).</t>
  </si>
  <si>
    <t>Vodorovné konstrukce</t>
  </si>
  <si>
    <t>451314</t>
  </si>
  <si>
    <t>PODKLADNÍ A VÝPLŇOVÉ VRSTVY Z PROSTÉHO BETONU C25/30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</si>
  <si>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</si>
  <si>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</si>
  <si>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</si>
  <si>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62631</t>
  </si>
  <si>
    <t>SPOJOVACÍ MŮSTEK MEZI STARÝM A NOVÝM BETONEM</t>
  </si>
  <si>
    <t>položka zahrnuje:  
dodávku veškerého materiálu potřebného pro předepsanou úpravu v předepsané kvalitě  
nutné vyspravení podkladu, případně zatření spar zdiva  
položení vrstvy v předepsané tloušťce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</si>
  <si>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</si>
  <si>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Ostatní konstrukce a práce</t>
  </si>
  <si>
    <t>938542</t>
  </si>
  <si>
    <t>OČIŠTĚNÍ BETON KONSTR OTRYSKÁNÍM TLAK VODOU DO 500 BARŮ</t>
  </si>
  <si>
    <t>položka zahrnuje očištění předepsaným způsobem včetně odklizení vzniklého odpadu</t>
  </si>
  <si>
    <t>2023_OTSKP</t>
  </si>
  <si>
    <t>PŘEVEDENÍ VODY POTRUBÍM DN 600 NEBO ŽLABY R.O. DO 2,0M</t>
  </si>
  <si>
    <t>M</t>
  </si>
  <si>
    <t>HOD</t>
  </si>
  <si>
    <t>ČERPÁNÍ VODY DO 2000 L/MIN</t>
  </si>
  <si>
    <t>vč. vytvoření hrázky, dle odborných zkušeností zhotovitele 
zaměřeno na stavbě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</si>
  <si>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</si>
  <si>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SPÁROVÁNÍ STARÉHO ZDIVA ZVLÁŠT MALTOU</t>
  </si>
  <si>
    <t>BROUŠENÍ BETON KONSTR</t>
  </si>
  <si>
    <t>ruční dočištění otryskaných konstrukcí
zaměřeno na stavbě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</si>
  <si>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</si>
  <si>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</si>
  <si>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</si>
  <si>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</si>
  <si>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uložení na skládku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</si>
  <si>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</si>
  <si>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LEHKÉ PRACOVNÍ LEŠENÍ DO 1,5 KPA</t>
  </si>
  <si>
    <t>M3OP</t>
  </si>
  <si>
    <t>Položka zahrnuje dovoz, montáž, údržbu, opotřebení (nájemné), demontáž, konzervaci, odvoz.</t>
  </si>
  <si>
    <t>zaměřeno na stavbě</t>
  </si>
  <si>
    <t>položka zahrnuje řezání vozovkové vrstvy v předepsané tloušťce, včetně spotřeby vody</t>
  </si>
  <si>
    <t>položka zahrnuje dodávku a osazení předepsaného materiálu, očištění ploch spáry před úpravou, očištění okolí spáry po úpravě
nezahrnuje těsnící profil</t>
  </si>
  <si>
    <t>KUS</t>
  </si>
  <si>
    <t>46321</t>
  </si>
  <si>
    <t>ROVNANINA Z LOMOVÉHO KAMENE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</si>
  <si>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</si>
  <si>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1,00=1,000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</si>
  <si>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</si>
  <si>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</si>
  <si>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</si>
  <si>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</si>
  <si>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</si>
  <si>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MOST ev. č. 361-010 HLUBOKÉ MAŠŮVKY</t>
  </si>
  <si>
    <t>8*15=120,000 [A]</t>
  </si>
  <si>
    <t>15,00=15,000 [A]</t>
  </si>
  <si>
    <t>30=30,000 [A]</t>
  </si>
  <si>
    <t>REPROFILACE VODOROVNÝCH PLOCH SHORA SANAČNÍ MALTOU JEDNOVRST TL 20MM</t>
  </si>
  <si>
    <t>celoplošná sanace temene říms 
zaměřeno na stavbě</t>
  </si>
  <si>
    <t xml:space="preserve">7,00*1,00+15,00*0,50=14,500 [A] </t>
  </si>
  <si>
    <t>adhézní spojovací můstek, k pol. 626212
zaměřeno na stavbě</t>
  </si>
  <si>
    <t xml:space="preserve">14,500=14,500[A] </t>
  </si>
  <si>
    <t>doplnění chybějícího spárování klenby, čelních zdí, opěr a křídel sanační maltou, vč. odstranění stávajícíc nesoudržné spárovací malty, vyčištění spár
zaměřeno na stavbě</t>
  </si>
  <si>
    <t>3,00=3,000 [A]</t>
  </si>
  <si>
    <t>celoplošné otryskání říms a stávajících betonů koryta
zaměřeno na stavbě</t>
  </si>
  <si>
    <t>římsy: 
14,500=14,500 [A] 
stávající betony koryta: 
(1,50+5,50)*4,05=28,350 [B] 
celkem: A+B=42,850 [C]</t>
  </si>
  <si>
    <t>10,00=10,000 [A]</t>
  </si>
  <si>
    <t>45152</t>
  </si>
  <si>
    <t>PODKLADNÍ A VÝPLŇOVÉ VRSTVY Z KAMENIVA DRCENÉHO</t>
  </si>
  <si>
    <t>položka zahrnuje dodávku předepsaného kameniva, mimostaveništní a vnitrostaveništní dopravu a jeho uložení  
není-li v zadávací dokumentaci uvedeno jinak, jedná se o nakupovaný materiál</t>
  </si>
  <si>
    <t>lože pod beonovou desku v pravé polovině mostu ze ŠD 0/63 tl. 200 mm včetně zhutnění
zaměřeno na stavbě</t>
  </si>
  <si>
    <t>4,00*4,05*0,20=3,240 [A]</t>
  </si>
  <si>
    <t>46251</t>
  </si>
  <si>
    <t>ZÁHOZ Z LOMOVÉHO KAMENE</t>
  </si>
  <si>
    <t>položka zahrnuje:  
- dodávku a zához lomového kamene předepsané frakce včetně mimostaveništní a vnitrostaveništní dopravy  
není-li v zadávací dokumentaci uvedeno jinak, jedná se o nakupovaný materiál</t>
  </si>
  <si>
    <t>kamenný zához fr. 250/300 na povodní straně mostu</t>
  </si>
  <si>
    <t xml:space="preserve">1,500*0,800*5,000=6,000 [A] </t>
  </si>
  <si>
    <t>zpevnění dna vodoteče lomovým kamenem fr. 250/300 na návodní straně mostu
zaměřeno na stavbě</t>
  </si>
  <si>
    <t>6,10*1,50*0,30=2,745 [A]</t>
  </si>
  <si>
    <t>451384</t>
  </si>
  <si>
    <t>PODKL VRSTVY ZE ŽELEZOBET DO C25/30 VČET VÝZTUŽE</t>
  </si>
  <si>
    <t>betonáž desky v korytě včetně dodání a výztužení kari sítí (100/100/8 mm), beton C25/30 - XF3, tl. 120 mm 
zaměřeno na stavbě</t>
  </si>
  <si>
    <t>- dodání  čerstvého  betonu  (betonové  směsi)  požadované  kvality,  jeho  uložení  do požadovaného tvaru při jakékoliv hustotě výztuže, konzistenci čerstvého betonu a způsobu hutnění, ošetření a ochranu betonu 
- zhotovení nepropustného, mrazuvzdorného betonu a betonu požadované trvanlivosti a vlastností 
- užití potřebných přísad a technologií výroby betonu 
- zřízení pracovních a dilatačních spar, včetně potřebných úprav, výplně, vložek, opracování, očištění a ošetření 
- bednění  požadovaných  konstr. (i ztracené) s úpravou  dle požadované  kvality povrchu betonu 
- vytvoření kotevních čel, kapes, nálitků, a sedel 
- zřízení  všech  požadovaných  otvorů, kapes, výklenků, prostupů, dutin, drážek a pod., vč. ztížení práce a úprav  kolem nich 
- úpravy pro osazení výztuže, doplňkových konstrukcí a vybavení 
- úpravy povrchu pro položení požadované izolace, povlaků a nátěrů, případně vyspravení 
- nátěry zabraňující soudržnost betonu a bednění 
- výplň, těsnění  a tmelení spar a spojů 
- opatření  povrchů  betonu  izolací  proti zemní vlhkosti v částech, kde přijdou do styku se zeminou nebo kamenivem 
- dodání betonářské výztuže v požadované kvalitě, stříhání, řezání, ohýbání a spojování do všech požadovaných tvarů (vč. armakošů) a uložení s požadovaným zajištěním polohy a krytí výztuže betonem 
- veškeré svary nebo jiné spoje výztuže 
- pomocné konstrukce a práce pro osazení a upevnění výztuže 
- úpravy výztuže pro osazení doplňkových konstrukcí 
- veškerá opatření pro zajištění soudržnosti výztuže a betonu 
- povrchovou antikorozní úpravu výztuže 
- separaci výztuže</t>
  </si>
  <si>
    <t>(1,50+5,50+4,00)*4,05*0,12=5,346 [A]</t>
  </si>
  <si>
    <t>ŘEZÁNÍ BETONOVÝCH KONSTRUKCÍ TL DO 50MM</t>
  </si>
  <si>
    <t xml:space="preserve">4,05=4,050[A] </t>
  </si>
  <si>
    <t>řezání dilatační spáry v korytě</t>
  </si>
  <si>
    <t>TĚSNĚNÍ DILATAČ SPAR ASF ZÁLIVKOU PRŮŘ DO 600MM2</t>
  </si>
  <si>
    <t xml:space="preserve">4,05=4,050 [A] </t>
  </si>
  <si>
    <t>zatěsnění dilatační spáry v korytě</t>
  </si>
  <si>
    <t>31717</t>
  </si>
  <si>
    <t>KOVOVÉ KONSTRUKCE PRO KOTVENÍ ŘÍMSY</t>
  </si>
  <si>
    <t>KG</t>
  </si>
  <si>
    <t>Položka zahrnuje dodávku (výrobu) kotevního prvku předepsaného tvaru a jeho osazení do předepsané polohy včetně nezbytných prací (vrty, zálivky apod.)</t>
  </si>
  <si>
    <t>264,00*0,116=30,624 [A]</t>
  </si>
  <si>
    <t>kotevní trny pro spřažení původního betonu koryta s novou betonovou deskou koryta, kotva M12/dl. 130 mm - 0,116 kg/ks , vč. vrtání  a zálivek</t>
  </si>
  <si>
    <t>ODSTRANĚNÍ PAŘEZŮ D DO 0,5M</t>
  </si>
  <si>
    <t>odstranění pařezu vrby na návodní straně mostu</t>
  </si>
  <si>
    <t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</t>
  </si>
  <si>
    <t xml:space="preserve">(4,00*4,05*0,15)+(1,50*6,70*0,20)+(0,50*5,00*0,20)=4,940 [A]                                                                                        </t>
  </si>
  <si>
    <t>VYKOPÁVKY PRO KORYTA VODOTEČÍ TŘ. II, ODVOZ DO 16KM</t>
  </si>
  <si>
    <t>BOURÁNÍ KONSTRUKCÍ Z PROST BETONU S ODVOZEM DO 16KM</t>
  </si>
  <si>
    <t>vybourání zbytků betonu koryta v pravé polovině mostu, odbourání nesoudržných částí betonu koryta v levé polovině mostu
zaměřeno na stavbě</t>
  </si>
  <si>
    <t xml:space="preserve">2,00*2,00*0,10=0,400 [A] </t>
  </si>
  <si>
    <t>HLOUBENÍ RÝH ŠÍŘ DO 2M PAŽ I NEPAŽ TŘ. II, ODVOZ DO 16KM</t>
  </si>
  <si>
    <t>pro příčný betonový práh na povodní straně mostu
zaměřeno na stavbě</t>
  </si>
  <si>
    <t>4,60*0,40*0,30=0,552 [A]</t>
  </si>
  <si>
    <t>STUPNĚ A PRAHY VODNÍCH KORYT Z PROSTÉHO BETONU C25/30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</si>
  <si>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</si>
  <si>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příčný betonový práh na návodní straně mostu, beton C25/30 - XF3 
zaměřeno na stavbě</t>
  </si>
  <si>
    <t>4,60*0,30*0,60=0,828 [A]</t>
  </si>
  <si>
    <t>ŘÍMSY ZE ŽELEZOBETONU DO C25/30</t>
  </si>
  <si>
    <t>římsy šikmých křídel tl. 150 mm na povodní straně mostu, beton C25/30-XF4</t>
  </si>
  <si>
    <t xml:space="preserve">(6,60*0,90*0,15)+(6,60*0,60*0,15)=1,485 [A] </t>
  </si>
  <si>
    <t>nadspotřeba betonu pro vyrovnání nerovností stávajícího betonového dna koryta betonem C25/30, nadspotřeba betonu pro vyrovnání nerovností zhlaví šikmých křídel na povodní straně mostu betonem C25/30
zaměřeno na stavbě</t>
  </si>
  <si>
    <t xml:space="preserve">2*0,0474=0,095 [A] </t>
  </si>
  <si>
    <t>betonová suť</t>
  </si>
  <si>
    <t>"966157" 
0,40*2,40=0,960 [A]</t>
  </si>
  <si>
    <t>SEJMUTÍ ORNICE NEBO LESNÍ PŮDY S ODVOZEM DO 16KM</t>
  </si>
  <si>
    <t>odstranění nánosů na římsách šikmých křídel na povodní straně mostu</t>
  </si>
  <si>
    <t>položka zahrnuje sejmutí ornice bez ohledu na tloušťku vrstvy a její vodorovnou dopravu</t>
  </si>
  <si>
    <t xml:space="preserve">(6,60*1,50*0,30)+(2,70*1,50*0,30)=4,185 [A] </t>
  </si>
  <si>
    <t xml:space="preserve">"124837" 
4,94=4,940 [A]                                                                                                       "132837"                                                                                                                       0,552=0,552 [B]                                                                                                         "121107"                                                                                                                       4,185=4,185 [C]                                                                                                                        
celkem: A+B=9,677 [D] </t>
  </si>
  <si>
    <t xml:space="preserve">"124837" 
4,94*2,00=9,880 [A]                                                                                                     "121107" 
4,185*2,00=8,370 [B]                                                                                                   "132837"                                                                                                                       0,552*2,00=1,104 [C]                                                                                                                      
celkem: A+B+C=19,354 [D] </t>
  </si>
  <si>
    <t>BOURÁNÍ KONSTRUKCÍ Z KAMENE NA MC S ODVOZEM DO 16KM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</si>
  <si>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</si>
  <si>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odbourání zbytků kamenného zhlaví šikmých křídel na povodní straně mostu
zaměřeno na stavbě</t>
  </si>
  <si>
    <t xml:space="preserve">0,50=0,500 [A] </t>
  </si>
  <si>
    <t>ZDI OPĚRNÉ, ZÁRUBNÍ, NÁBŘEŽNÍ Z LOMOVÉHO KAMENE NA MC</t>
  </si>
  <si>
    <t xml:space="preserve">výztuž nových říms šikmých křídel na povodní straně mostu, KARI síť 100/100/8   zaměřeno na stavbě </t>
  </si>
  <si>
    <t>dozdění rozpadlých částí zhlaví šikmých křídel na povodní straně mostu         zaměřeno na stavbě</t>
  </si>
  <si>
    <t>položka zahrnuje dodávku a osazení lomového kamene, jeho výběr a případnou úpravu, dodávku předepsané malty, spárování.</t>
  </si>
  <si>
    <t xml:space="preserve">1,50=1,500 [A] </t>
  </si>
  <si>
    <t>odkopy v korytě pro lože ze ŠD pod mostem, pro kamennou rovnaninu na návodní straně  mostu a pro kanenný zához na povodní straně mostu</t>
  </si>
  <si>
    <t xml:space="preserve">vyrovnání nerovností koryta :                                                                                        (2,00*4,05*0,05)+(0,50*4,05*0,30)+(1,00*4,15*0,10)=1,428 [A]                          vyrovnání zhlaví křídel :                                                                                               9,90*0,05=0,495 [B]                                                                                                                                                                                                                                           celkem : A+B= 1,923[C]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</si>
</sst>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9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7030A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6" xfId="6" applyFont="1" applyFill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7" fillId="0" borderId="1" xfId="6" applyFont="1" applyBorder="1"/>
    <xf numFmtId="0" fontId="7" fillId="0" borderId="0" xfId="0" applyFont="1"/>
    <xf numFmtId="0" fontId="7" fillId="0" borderId="5" xfId="6" applyFont="1" applyBorder="1" applyAlignment="1">
      <alignment vertical="top"/>
    </xf>
    <xf numFmtId="0" fontId="7" fillId="0" borderId="0" xfId="6" applyFont="1" applyAlignment="1">
      <alignment vertical="top"/>
    </xf>
    <xf numFmtId="0" fontId="6" fillId="0" borderId="1" xfId="6" applyFont="1" applyBorder="1" applyAlignment="1">
      <alignment horizontal="right"/>
    </xf>
    <xf numFmtId="0" fontId="6" fillId="0" borderId="0" xfId="0" applyFont="1"/>
    <xf numFmtId="0" fontId="6" fillId="2" borderId="3" xfId="6" applyFont="1" applyFill="1" applyBorder="1"/>
    <xf numFmtId="0" fontId="6" fillId="0" borderId="1" xfId="6" applyFont="1" applyBorder="1" applyAlignment="1">
      <alignment horizontal="left" vertical="center" wrapText="1"/>
    </xf>
    <xf numFmtId="0" fontId="0" fillId="2" borderId="3" xfId="6" applyFont="1" applyFill="1" applyBorder="1"/>
    <xf numFmtId="0" fontId="7" fillId="2" borderId="3" xfId="6" applyFont="1" applyFill="1" applyBorder="1"/>
    <xf numFmtId="0" fontId="6" fillId="0" borderId="1" xfId="6" applyFont="1" applyBorder="1"/>
    <xf numFmtId="0" fontId="6" fillId="0" borderId="1" xfId="6" applyFont="1" applyBorder="1" applyAlignment="1">
      <alignment wrapText="1"/>
    </xf>
    <xf numFmtId="0" fontId="6" fillId="0" borderId="1" xfId="6" applyFont="1" applyBorder="1" applyAlignment="1">
      <alignment horizontal="center"/>
    </xf>
    <xf numFmtId="164" fontId="6" fillId="0" borderId="1" xfId="6" applyNumberFormat="1" applyFont="1" applyBorder="1" applyAlignment="1">
      <alignment horizontal="center"/>
    </xf>
    <xf numFmtId="4" fontId="6" fillId="0" borderId="1" xfId="6" applyNumberFormat="1" applyFont="1" applyBorder="1" applyAlignment="1">
      <alignment horizontal="center"/>
    </xf>
    <xf numFmtId="0" fontId="6" fillId="0" borderId="1" xfId="6" applyFont="1" applyBorder="1" applyAlignment="1">
      <alignment horizontal="left" vertical="top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5" fillId="0" borderId="1" xfId="6" applyFont="1" applyBorder="1" applyAlignment="1">
      <alignment horizontal="left" vertical="top" wrapText="1"/>
    </xf>
    <xf numFmtId="0" fontId="8" fillId="0" borderId="1" xfId="6" applyFont="1" applyBorder="1"/>
    <xf numFmtId="0" fontId="8" fillId="0" borderId="1" xfId="6" applyFont="1" applyBorder="1" applyAlignment="1">
      <alignment horizontal="right"/>
    </xf>
    <xf numFmtId="0" fontId="8" fillId="0" borderId="0" xfId="0" applyFont="1"/>
    <xf numFmtId="0" fontId="8" fillId="0" borderId="5" xfId="6" applyFont="1" applyBorder="1" applyAlignment="1">
      <alignment vertical="top"/>
    </xf>
    <xf numFmtId="0" fontId="8" fillId="0" borderId="0" xfId="6" applyFont="1" applyAlignment="1">
      <alignment vertical="top"/>
    </xf>
    <xf numFmtId="0" fontId="6" fillId="0" borderId="0" xfId="0" applyFont="1" applyAlignment="1">
      <alignment vertical="top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3"/>
  <sheetViews>
    <sheetView tabSelected="1" zoomScale="85" zoomScaleNormal="85" workbookViewId="0">
      <pane ySplit="8" topLeftCell="A9" activePane="bottomLeft" state="frozen"/>
      <selection pane="bottomLeft" activeCell="H11" sqref="H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0+O9</f>
        <v>0</v>
      </c>
      <c r="P2" t="s">
        <v>15</v>
      </c>
    </row>
    <row r="3" spans="1:18" ht="15" customHeight="1" x14ac:dyDescent="0.25">
      <c r="A3" t="s">
        <v>1</v>
      </c>
      <c r="B3" s="8" t="s">
        <v>4</v>
      </c>
      <c r="C3" s="54" t="s">
        <v>5</v>
      </c>
      <c r="D3" s="55"/>
      <c r="E3" s="9" t="s">
        <v>114</v>
      </c>
      <c r="F3" s="1"/>
      <c r="G3" s="4"/>
      <c r="H3" s="3" t="s">
        <v>17</v>
      </c>
      <c r="I3" s="27">
        <f>0+I9</f>
        <v>0</v>
      </c>
      <c r="J3" s="6"/>
      <c r="O3" t="s">
        <v>12</v>
      </c>
      <c r="P3" t="s">
        <v>16</v>
      </c>
    </row>
    <row r="4" spans="1:18" ht="15" customHeight="1" x14ac:dyDescent="0.25">
      <c r="A4" t="s">
        <v>6</v>
      </c>
      <c r="B4" s="8" t="s">
        <v>7</v>
      </c>
      <c r="C4" s="54" t="s">
        <v>8</v>
      </c>
      <c r="D4" s="55"/>
      <c r="E4" s="9" t="s">
        <v>9</v>
      </c>
      <c r="F4" s="1"/>
      <c r="G4" s="1"/>
      <c r="H4" s="7"/>
      <c r="I4" s="7"/>
      <c r="J4" s="1"/>
      <c r="O4" t="s">
        <v>13</v>
      </c>
      <c r="P4" t="s">
        <v>16</v>
      </c>
    </row>
    <row r="5" spans="1:18" ht="12.75" customHeight="1" x14ac:dyDescent="0.25">
      <c r="A5" t="s">
        <v>10</v>
      </c>
      <c r="B5" s="11" t="s">
        <v>11</v>
      </c>
      <c r="C5" s="56" t="s">
        <v>17</v>
      </c>
      <c r="D5" s="57"/>
      <c r="E5" s="12" t="s">
        <v>18</v>
      </c>
      <c r="F5" s="5"/>
      <c r="G5" s="5"/>
      <c r="H5" s="5"/>
      <c r="I5" s="5"/>
      <c r="J5" s="5"/>
      <c r="O5" t="s">
        <v>14</v>
      </c>
      <c r="P5" t="s">
        <v>16</v>
      </c>
    </row>
    <row r="6" spans="1:18" ht="12.75" customHeight="1" x14ac:dyDescent="0.2">
      <c r="A6" s="53" t="s">
        <v>19</v>
      </c>
      <c r="B6" s="53" t="s">
        <v>21</v>
      </c>
      <c r="C6" s="53" t="s">
        <v>23</v>
      </c>
      <c r="D6" s="53" t="s">
        <v>24</v>
      </c>
      <c r="E6" s="53" t="s">
        <v>25</v>
      </c>
      <c r="F6" s="53" t="s">
        <v>27</v>
      </c>
      <c r="G6" s="53" t="s">
        <v>29</v>
      </c>
      <c r="H6" s="53" t="s">
        <v>31</v>
      </c>
      <c r="I6" s="53"/>
      <c r="J6" s="53" t="s">
        <v>36</v>
      </c>
    </row>
    <row r="7" spans="1:18" ht="12.75" customHeight="1" x14ac:dyDescent="0.2">
      <c r="A7" s="53"/>
      <c r="B7" s="53"/>
      <c r="C7" s="53"/>
      <c r="D7" s="53"/>
      <c r="E7" s="53"/>
      <c r="F7" s="53"/>
      <c r="G7" s="53"/>
      <c r="H7" s="10" t="s">
        <v>32</v>
      </c>
      <c r="I7" s="10" t="s">
        <v>34</v>
      </c>
      <c r="J7" s="53"/>
    </row>
    <row r="8" spans="1:18" ht="12.75" customHeight="1" x14ac:dyDescent="0.2">
      <c r="A8" s="10" t="s">
        <v>20</v>
      </c>
      <c r="B8" s="10" t="s">
        <v>22</v>
      </c>
      <c r="C8" s="10" t="s">
        <v>16</v>
      </c>
      <c r="D8" s="10" t="s">
        <v>15</v>
      </c>
      <c r="E8" s="10" t="s">
        <v>26</v>
      </c>
      <c r="F8" s="10" t="s">
        <v>28</v>
      </c>
      <c r="G8" s="10" t="s">
        <v>30</v>
      </c>
      <c r="H8" s="10" t="s">
        <v>33</v>
      </c>
      <c r="I8" s="10" t="s">
        <v>35</v>
      </c>
      <c r="J8" s="10" t="s">
        <v>37</v>
      </c>
    </row>
    <row r="9" spans="1:18" ht="12.75" customHeight="1" x14ac:dyDescent="0.2">
      <c r="A9" s="14" t="s">
        <v>38</v>
      </c>
      <c r="B9" s="14"/>
      <c r="C9" s="15" t="s">
        <v>20</v>
      </c>
      <c r="D9" s="14"/>
      <c r="E9" s="16" t="s">
        <v>39</v>
      </c>
      <c r="F9" s="14"/>
      <c r="G9" s="14"/>
      <c r="H9" s="14"/>
      <c r="I9" s="17">
        <f>0+Q9</f>
        <v>0</v>
      </c>
      <c r="J9" s="14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3" t="s">
        <v>40</v>
      </c>
      <c r="B10" s="18" t="s">
        <v>22</v>
      </c>
      <c r="C10" s="18" t="s">
        <v>41</v>
      </c>
      <c r="D10" s="13" t="s">
        <v>42</v>
      </c>
      <c r="E10" s="19" t="s">
        <v>43</v>
      </c>
      <c r="F10" s="20" t="s">
        <v>44</v>
      </c>
      <c r="G10" s="21">
        <v>1</v>
      </c>
      <c r="H10" s="22">
        <v>0</v>
      </c>
      <c r="I10" s="22">
        <f>ROUND(ROUND(H10,2)*ROUND(G10,3),2)</f>
        <v>0</v>
      </c>
      <c r="J10" s="20"/>
      <c r="O10">
        <f>(I10*21)/100</f>
        <v>0</v>
      </c>
      <c r="P10" t="s">
        <v>16</v>
      </c>
    </row>
    <row r="11" spans="1:18" ht="127.5" x14ac:dyDescent="0.2">
      <c r="A11" s="23" t="s">
        <v>45</v>
      </c>
      <c r="E11" s="24" t="s">
        <v>46</v>
      </c>
    </row>
    <row r="12" spans="1:18" x14ac:dyDescent="0.2">
      <c r="A12" s="25" t="s">
        <v>47</v>
      </c>
      <c r="E12" s="26" t="s">
        <v>48</v>
      </c>
    </row>
    <row r="13" spans="1:18" x14ac:dyDescent="0.2">
      <c r="A13" t="s">
        <v>49</v>
      </c>
      <c r="E13" s="24" t="s">
        <v>50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3"/>
  <sheetViews>
    <sheetView zoomScale="85" zoomScaleNormal="85" workbookViewId="0">
      <pane ySplit="8" topLeftCell="A9" activePane="bottomLeft" state="frozen"/>
      <selection pane="bottomLeft" activeCell="H11" sqref="H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0+O9</f>
        <v>0</v>
      </c>
      <c r="P2" t="s">
        <v>15</v>
      </c>
    </row>
    <row r="3" spans="1:18" ht="15" customHeight="1" x14ac:dyDescent="0.25">
      <c r="A3" t="s">
        <v>1</v>
      </c>
      <c r="B3" s="8" t="s">
        <v>4</v>
      </c>
      <c r="C3" s="54" t="s">
        <v>5</v>
      </c>
      <c r="D3" s="55"/>
      <c r="E3" s="9" t="s">
        <v>114</v>
      </c>
      <c r="F3" s="1"/>
      <c r="G3" s="4"/>
      <c r="H3" s="3" t="s">
        <v>51</v>
      </c>
      <c r="I3" s="27">
        <f>0+I9</f>
        <v>0</v>
      </c>
      <c r="J3" s="6"/>
      <c r="O3" t="s">
        <v>12</v>
      </c>
      <c r="P3" t="s">
        <v>16</v>
      </c>
    </row>
    <row r="4" spans="1:18" ht="15" customHeight="1" x14ac:dyDescent="0.25">
      <c r="A4" t="s">
        <v>6</v>
      </c>
      <c r="B4" s="8" t="s">
        <v>7</v>
      </c>
      <c r="C4" s="54" t="s">
        <v>8</v>
      </c>
      <c r="D4" s="55"/>
      <c r="E4" s="9" t="s">
        <v>9</v>
      </c>
      <c r="F4" s="1"/>
      <c r="G4" s="1"/>
      <c r="H4" s="7"/>
      <c r="I4" s="7"/>
      <c r="J4" s="1"/>
      <c r="O4" t="s">
        <v>13</v>
      </c>
      <c r="P4" t="s">
        <v>16</v>
      </c>
    </row>
    <row r="5" spans="1:18" ht="12.75" customHeight="1" x14ac:dyDescent="0.25">
      <c r="A5" t="s">
        <v>10</v>
      </c>
      <c r="B5" s="11" t="s">
        <v>11</v>
      </c>
      <c r="C5" s="56" t="s">
        <v>51</v>
      </c>
      <c r="D5" s="57"/>
      <c r="E5" s="12" t="s">
        <v>18</v>
      </c>
      <c r="F5" s="5"/>
      <c r="G5" s="5"/>
      <c r="H5" s="5"/>
      <c r="I5" s="5"/>
      <c r="J5" s="5"/>
      <c r="O5" t="s">
        <v>14</v>
      </c>
      <c r="P5" t="s">
        <v>16</v>
      </c>
    </row>
    <row r="6" spans="1:18" ht="12.75" customHeight="1" x14ac:dyDescent="0.2">
      <c r="A6" s="53" t="s">
        <v>19</v>
      </c>
      <c r="B6" s="53" t="s">
        <v>21</v>
      </c>
      <c r="C6" s="53" t="s">
        <v>23</v>
      </c>
      <c r="D6" s="53" t="s">
        <v>24</v>
      </c>
      <c r="E6" s="53" t="s">
        <v>25</v>
      </c>
      <c r="F6" s="53" t="s">
        <v>27</v>
      </c>
      <c r="G6" s="53" t="s">
        <v>29</v>
      </c>
      <c r="H6" s="53" t="s">
        <v>31</v>
      </c>
      <c r="I6" s="53"/>
      <c r="J6" s="53" t="s">
        <v>36</v>
      </c>
    </row>
    <row r="7" spans="1:18" ht="12.75" customHeight="1" x14ac:dyDescent="0.2">
      <c r="A7" s="53"/>
      <c r="B7" s="53"/>
      <c r="C7" s="53"/>
      <c r="D7" s="53"/>
      <c r="E7" s="53"/>
      <c r="F7" s="53"/>
      <c r="G7" s="53"/>
      <c r="H7" s="10" t="s">
        <v>32</v>
      </c>
      <c r="I7" s="10" t="s">
        <v>34</v>
      </c>
      <c r="J7" s="53"/>
    </row>
    <row r="8" spans="1:18" ht="12.75" customHeight="1" x14ac:dyDescent="0.2">
      <c r="A8" s="10" t="s">
        <v>20</v>
      </c>
      <c r="B8" s="10" t="s">
        <v>22</v>
      </c>
      <c r="C8" s="10" t="s">
        <v>16</v>
      </c>
      <c r="D8" s="10" t="s">
        <v>15</v>
      </c>
      <c r="E8" s="10" t="s">
        <v>26</v>
      </c>
      <c r="F8" s="10" t="s">
        <v>28</v>
      </c>
      <c r="G8" s="10" t="s">
        <v>30</v>
      </c>
      <c r="H8" s="10" t="s">
        <v>33</v>
      </c>
      <c r="I8" s="10" t="s">
        <v>35</v>
      </c>
      <c r="J8" s="10" t="s">
        <v>37</v>
      </c>
    </row>
    <row r="9" spans="1:18" ht="12.75" customHeight="1" x14ac:dyDescent="0.2">
      <c r="A9" s="14" t="s">
        <v>38</v>
      </c>
      <c r="B9" s="14"/>
      <c r="C9" s="15" t="s">
        <v>20</v>
      </c>
      <c r="D9" s="14"/>
      <c r="E9" s="16" t="s">
        <v>39</v>
      </c>
      <c r="F9" s="14"/>
      <c r="G9" s="14"/>
      <c r="H9" s="14"/>
      <c r="I9" s="17">
        <f>0+Q9</f>
        <v>0</v>
      </c>
      <c r="J9" s="14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3" t="s">
        <v>40</v>
      </c>
      <c r="B10" s="18" t="s">
        <v>22</v>
      </c>
      <c r="C10" s="18" t="s">
        <v>52</v>
      </c>
      <c r="D10" s="13" t="s">
        <v>53</v>
      </c>
      <c r="E10" s="19" t="s">
        <v>54</v>
      </c>
      <c r="F10" s="20" t="s">
        <v>44</v>
      </c>
      <c r="G10" s="21">
        <v>1</v>
      </c>
      <c r="H10" s="22">
        <v>0</v>
      </c>
      <c r="I10" s="22">
        <f>ROUND(ROUND(H10,2)*ROUND(G10,3),2)</f>
        <v>0</v>
      </c>
      <c r="J10" s="20"/>
      <c r="O10">
        <f>(I10*21)/100</f>
        <v>0</v>
      </c>
      <c r="P10" t="s">
        <v>16</v>
      </c>
    </row>
    <row r="11" spans="1:18" x14ac:dyDescent="0.2">
      <c r="A11" s="23" t="s">
        <v>45</v>
      </c>
      <c r="E11" s="24" t="s">
        <v>42</v>
      </c>
    </row>
    <row r="12" spans="1:18" x14ac:dyDescent="0.2">
      <c r="A12" s="25" t="s">
        <v>47</v>
      </c>
      <c r="E12" s="26" t="s">
        <v>48</v>
      </c>
    </row>
    <row r="13" spans="1:18" x14ac:dyDescent="0.2">
      <c r="A13" t="s">
        <v>49</v>
      </c>
      <c r="E13" s="24" t="s">
        <v>55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129"/>
  <sheetViews>
    <sheetView topLeftCell="B1" zoomScale="85" zoomScaleNormal="85" workbookViewId="0">
      <pane ySplit="7" topLeftCell="A8" activePane="bottomLeft" state="frozen"/>
      <selection pane="bottomLeft" activeCell="H127" sqref="H12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</cols>
  <sheetData>
    <row r="1" spans="1:10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</row>
    <row r="2" spans="1:10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</row>
    <row r="3" spans="1:10" ht="15" customHeight="1" x14ac:dyDescent="0.25">
      <c r="A3" t="s">
        <v>1</v>
      </c>
      <c r="B3" s="8" t="s">
        <v>4</v>
      </c>
      <c r="C3" s="54" t="s">
        <v>5</v>
      </c>
      <c r="D3" s="55"/>
      <c r="E3" s="9" t="s">
        <v>114</v>
      </c>
      <c r="F3" s="1"/>
      <c r="G3" s="4"/>
      <c r="H3" s="3" t="s">
        <v>56</v>
      </c>
      <c r="I3" s="27">
        <f>I8+I17+I46+I63+I88+I101</f>
        <v>0</v>
      </c>
      <c r="J3" s="6"/>
    </row>
    <row r="4" spans="1:10" ht="15" customHeight="1" x14ac:dyDescent="0.25">
      <c r="A4" t="s">
        <v>6</v>
      </c>
      <c r="B4" s="11" t="s">
        <v>11</v>
      </c>
      <c r="C4" s="56" t="s">
        <v>56</v>
      </c>
      <c r="D4" s="57"/>
      <c r="E4" s="12" t="s">
        <v>114</v>
      </c>
      <c r="F4" s="5"/>
      <c r="G4" s="5"/>
      <c r="H4" s="14"/>
      <c r="I4" s="14"/>
      <c r="J4" s="5"/>
    </row>
    <row r="5" spans="1:10" ht="12.75" customHeight="1" x14ac:dyDescent="0.2">
      <c r="A5" s="53" t="s">
        <v>19</v>
      </c>
      <c r="B5" s="53" t="s">
        <v>21</v>
      </c>
      <c r="C5" s="53" t="s">
        <v>23</v>
      </c>
      <c r="D5" s="53" t="s">
        <v>24</v>
      </c>
      <c r="E5" s="53" t="s">
        <v>25</v>
      </c>
      <c r="F5" s="53" t="s">
        <v>27</v>
      </c>
      <c r="G5" s="53" t="s">
        <v>29</v>
      </c>
      <c r="H5" s="53" t="s">
        <v>31</v>
      </c>
      <c r="I5" s="53"/>
      <c r="J5" s="53" t="s">
        <v>36</v>
      </c>
    </row>
    <row r="6" spans="1:10" ht="12.75" customHeight="1" x14ac:dyDescent="0.2">
      <c r="A6" s="53"/>
      <c r="B6" s="53"/>
      <c r="C6" s="53"/>
      <c r="D6" s="53"/>
      <c r="E6" s="53"/>
      <c r="F6" s="53"/>
      <c r="G6" s="53"/>
      <c r="H6" s="10" t="s">
        <v>32</v>
      </c>
      <c r="I6" s="10" t="s">
        <v>34</v>
      </c>
      <c r="J6" s="53"/>
    </row>
    <row r="7" spans="1:10" ht="12.75" customHeight="1" x14ac:dyDescent="0.2">
      <c r="A7" s="10" t="s">
        <v>20</v>
      </c>
      <c r="B7" s="10" t="s">
        <v>22</v>
      </c>
      <c r="C7" s="10" t="s">
        <v>16</v>
      </c>
      <c r="D7" s="10" t="s">
        <v>15</v>
      </c>
      <c r="E7" s="10" t="s">
        <v>26</v>
      </c>
      <c r="F7" s="10" t="s">
        <v>28</v>
      </c>
      <c r="G7" s="10" t="s">
        <v>30</v>
      </c>
      <c r="H7" s="10" t="s">
        <v>33</v>
      </c>
      <c r="I7" s="10" t="s">
        <v>35</v>
      </c>
      <c r="J7" s="10" t="s">
        <v>37</v>
      </c>
    </row>
    <row r="8" spans="1:10" ht="12.75" customHeight="1" x14ac:dyDescent="0.2">
      <c r="A8" s="14" t="s">
        <v>38</v>
      </c>
      <c r="B8" s="14"/>
      <c r="C8" s="15" t="s">
        <v>20</v>
      </c>
      <c r="D8" s="14"/>
      <c r="E8" s="16" t="s">
        <v>39</v>
      </c>
      <c r="F8" s="14"/>
      <c r="G8" s="14"/>
      <c r="H8" s="14"/>
      <c r="I8" s="17">
        <f>I9+I13</f>
        <v>0</v>
      </c>
      <c r="J8" s="14"/>
    </row>
    <row r="9" spans="1:10" x14ac:dyDescent="0.2">
      <c r="A9" s="13"/>
      <c r="B9" s="32">
        <v>1</v>
      </c>
      <c r="C9" s="32" t="s">
        <v>57</v>
      </c>
      <c r="D9" s="38" t="s">
        <v>22</v>
      </c>
      <c r="E9" s="39" t="s">
        <v>58</v>
      </c>
      <c r="F9" s="40" t="s">
        <v>59</v>
      </c>
      <c r="G9" s="41">
        <v>19.353999999999999</v>
      </c>
      <c r="H9" s="42">
        <v>0</v>
      </c>
      <c r="I9" s="42">
        <f>ROUND(ROUND(H9,2)*ROUND(G9,3),2)</f>
        <v>0</v>
      </c>
      <c r="J9" s="40" t="s">
        <v>82</v>
      </c>
    </row>
    <row r="10" spans="1:10" x14ac:dyDescent="0.2">
      <c r="A10" s="23"/>
      <c r="B10" s="33"/>
      <c r="C10" s="29"/>
      <c r="D10" s="29"/>
      <c r="E10" s="35" t="s">
        <v>60</v>
      </c>
      <c r="F10" s="29"/>
      <c r="G10" s="29"/>
      <c r="H10" s="29"/>
      <c r="I10" s="29"/>
      <c r="J10" s="29"/>
    </row>
    <row r="11" spans="1:10" ht="89.25" x14ac:dyDescent="0.2">
      <c r="A11" s="25"/>
      <c r="B11" s="33"/>
      <c r="C11" s="29"/>
      <c r="D11" s="29"/>
      <c r="E11" s="46" t="s">
        <v>184</v>
      </c>
      <c r="F11" s="29"/>
      <c r="G11" s="29"/>
      <c r="H11" s="29"/>
      <c r="I11" s="29"/>
      <c r="J11" s="29"/>
    </row>
    <row r="12" spans="1:10" ht="25.5" x14ac:dyDescent="0.2">
      <c r="B12" s="33"/>
      <c r="C12" s="29"/>
      <c r="D12" s="29"/>
      <c r="E12" s="35" t="s">
        <v>61</v>
      </c>
      <c r="F12" s="29"/>
      <c r="G12" s="29"/>
      <c r="H12" s="29"/>
      <c r="I12" s="29"/>
      <c r="J12" s="29"/>
    </row>
    <row r="13" spans="1:10" x14ac:dyDescent="0.2">
      <c r="A13" s="13"/>
      <c r="B13" s="32">
        <v>2</v>
      </c>
      <c r="C13" s="32" t="s">
        <v>57</v>
      </c>
      <c r="D13" s="38" t="s">
        <v>16</v>
      </c>
      <c r="E13" s="39" t="s">
        <v>58</v>
      </c>
      <c r="F13" s="40" t="s">
        <v>59</v>
      </c>
      <c r="G13" s="41">
        <v>0.96</v>
      </c>
      <c r="H13" s="42">
        <v>0</v>
      </c>
      <c r="I13" s="42">
        <f>ROUND(ROUND(H13,2)*ROUND(G13,3),2)</f>
        <v>0</v>
      </c>
      <c r="J13" s="40" t="s">
        <v>82</v>
      </c>
    </row>
    <row r="14" spans="1:10" x14ac:dyDescent="0.2">
      <c r="A14" s="23"/>
      <c r="B14" s="29"/>
      <c r="C14" s="33"/>
      <c r="D14" s="33"/>
      <c r="E14" s="35" t="s">
        <v>177</v>
      </c>
      <c r="F14" s="33"/>
      <c r="G14" s="33"/>
      <c r="H14" s="33"/>
      <c r="I14" s="33"/>
      <c r="J14" s="33"/>
    </row>
    <row r="15" spans="1:10" ht="25.5" x14ac:dyDescent="0.2">
      <c r="A15" s="25"/>
      <c r="B15" s="29"/>
      <c r="C15" s="33"/>
      <c r="D15" s="33"/>
      <c r="E15" s="26" t="s">
        <v>178</v>
      </c>
      <c r="F15" s="33"/>
      <c r="G15" s="33"/>
      <c r="H15" s="33"/>
      <c r="I15" s="33"/>
      <c r="J15" s="33"/>
    </row>
    <row r="16" spans="1:10" ht="25.5" x14ac:dyDescent="0.2">
      <c r="B16" s="29"/>
      <c r="C16" s="33"/>
      <c r="D16" s="33"/>
      <c r="E16" s="35" t="s">
        <v>61</v>
      </c>
      <c r="F16" s="33"/>
      <c r="G16" s="33"/>
      <c r="H16" s="33"/>
      <c r="I16" s="33"/>
      <c r="J16" s="33"/>
    </row>
    <row r="17" spans="1:17" ht="12.75" customHeight="1" x14ac:dyDescent="0.2">
      <c r="A17" s="5"/>
      <c r="B17" s="37"/>
      <c r="C17" s="44" t="s">
        <v>22</v>
      </c>
      <c r="D17" s="34"/>
      <c r="E17" s="16" t="s">
        <v>62</v>
      </c>
      <c r="F17" s="34"/>
      <c r="G17" s="34"/>
      <c r="H17" s="34"/>
      <c r="I17" s="45">
        <f>I18+I22+I26+I30+I34+I38+I42</f>
        <v>0</v>
      </c>
      <c r="J17" s="34"/>
    </row>
    <row r="18" spans="1:17" s="49" customFormat="1" x14ac:dyDescent="0.2">
      <c r="A18" s="47"/>
      <c r="B18" s="48">
        <v>3</v>
      </c>
      <c r="C18" s="32">
        <v>11221</v>
      </c>
      <c r="D18" s="38"/>
      <c r="E18" s="39" t="s">
        <v>157</v>
      </c>
      <c r="F18" s="40" t="s">
        <v>104</v>
      </c>
      <c r="G18" s="41">
        <v>1</v>
      </c>
      <c r="H18" s="42">
        <v>0</v>
      </c>
      <c r="I18" s="42">
        <f>ROUND(ROUND(H18,2)*ROUND(G18,3),2)</f>
        <v>0</v>
      </c>
      <c r="J18" s="40" t="s">
        <v>82</v>
      </c>
    </row>
    <row r="19" spans="1:17" s="49" customFormat="1" x14ac:dyDescent="0.2">
      <c r="A19" s="50"/>
      <c r="C19" s="33"/>
      <c r="D19" s="33"/>
      <c r="E19" s="35" t="s">
        <v>158</v>
      </c>
      <c r="F19" s="33"/>
      <c r="G19" s="33"/>
      <c r="H19" s="33"/>
      <c r="I19" s="33"/>
      <c r="J19" s="33"/>
    </row>
    <row r="20" spans="1:17" s="49" customFormat="1" x14ac:dyDescent="0.2">
      <c r="A20" s="51"/>
      <c r="C20" s="33"/>
      <c r="D20" s="33"/>
      <c r="E20" s="26" t="s">
        <v>108</v>
      </c>
      <c r="F20" s="33"/>
      <c r="G20" s="33"/>
      <c r="H20" s="33"/>
      <c r="I20" s="33"/>
      <c r="J20" s="33"/>
    </row>
    <row r="21" spans="1:17" s="49" customFormat="1" ht="114.75" x14ac:dyDescent="0.2">
      <c r="C21" s="33"/>
      <c r="D21" s="33"/>
      <c r="E21" s="35" t="s">
        <v>159</v>
      </c>
      <c r="F21" s="33"/>
      <c r="G21" s="33"/>
      <c r="H21" s="33"/>
      <c r="I21" s="33"/>
      <c r="J21" s="33"/>
      <c r="L21"/>
      <c r="M21"/>
      <c r="N21"/>
      <c r="O21"/>
      <c r="P21"/>
      <c r="Q21"/>
    </row>
    <row r="22" spans="1:17" x14ac:dyDescent="0.2">
      <c r="A22" s="13"/>
      <c r="B22" s="32">
        <v>4</v>
      </c>
      <c r="C22" s="32">
        <v>11513</v>
      </c>
      <c r="D22" s="38"/>
      <c r="E22" s="39" t="s">
        <v>86</v>
      </c>
      <c r="F22" s="40" t="s">
        <v>85</v>
      </c>
      <c r="G22" s="41">
        <v>120</v>
      </c>
      <c r="H22" s="42">
        <v>0</v>
      </c>
      <c r="I22" s="42">
        <f>ROUND(ROUND(H22,2)*ROUND(G22,3),2)</f>
        <v>0</v>
      </c>
      <c r="J22" s="40" t="s">
        <v>82</v>
      </c>
    </row>
    <row r="23" spans="1:17" ht="25.5" x14ac:dyDescent="0.2">
      <c r="A23" s="23"/>
      <c r="B23" s="29"/>
      <c r="C23" s="33"/>
      <c r="D23" s="33"/>
      <c r="E23" s="35" t="s">
        <v>65</v>
      </c>
      <c r="F23" s="33"/>
      <c r="G23" s="33"/>
      <c r="H23" s="33"/>
      <c r="I23" s="33"/>
      <c r="J23" s="33"/>
    </row>
    <row r="24" spans="1:17" x14ac:dyDescent="0.2">
      <c r="A24" s="25"/>
      <c r="B24" s="29"/>
      <c r="C24" s="33"/>
      <c r="D24" s="33"/>
      <c r="E24" s="26" t="s">
        <v>115</v>
      </c>
      <c r="F24" s="33"/>
      <c r="G24" s="33"/>
      <c r="H24" s="33"/>
      <c r="I24" s="33"/>
      <c r="J24" s="33"/>
    </row>
    <row r="25" spans="1:17" ht="38.25" x14ac:dyDescent="0.2">
      <c r="B25" s="29"/>
      <c r="C25" s="33"/>
      <c r="D25" s="33"/>
      <c r="E25" s="35" t="s">
        <v>66</v>
      </c>
      <c r="F25" s="33"/>
      <c r="G25" s="33"/>
      <c r="H25" s="33"/>
      <c r="I25" s="33"/>
      <c r="J25" s="33"/>
    </row>
    <row r="26" spans="1:17" x14ac:dyDescent="0.2">
      <c r="A26" s="13"/>
      <c r="B26" s="32">
        <v>5</v>
      </c>
      <c r="C26" s="32">
        <v>11525</v>
      </c>
      <c r="D26" s="38" t="s">
        <v>53</v>
      </c>
      <c r="E26" s="39" t="s">
        <v>83</v>
      </c>
      <c r="F26" s="40" t="s">
        <v>84</v>
      </c>
      <c r="G26" s="41">
        <v>15</v>
      </c>
      <c r="H26" s="42">
        <v>0</v>
      </c>
      <c r="I26" s="42">
        <f>ROUND(ROUND(H26,2)*ROUND(G26,3),2)</f>
        <v>0</v>
      </c>
      <c r="J26" s="40" t="s">
        <v>82</v>
      </c>
    </row>
    <row r="27" spans="1:17" ht="25.5" x14ac:dyDescent="0.2">
      <c r="A27" s="23"/>
      <c r="B27" s="29"/>
      <c r="C27" s="33"/>
      <c r="D27" s="33"/>
      <c r="E27" s="35" t="s">
        <v>87</v>
      </c>
      <c r="F27" s="33"/>
      <c r="G27" s="33"/>
      <c r="H27" s="33"/>
      <c r="I27" s="33"/>
      <c r="J27" s="33"/>
    </row>
    <row r="28" spans="1:17" x14ac:dyDescent="0.2">
      <c r="A28" s="25"/>
      <c r="B28" s="29"/>
      <c r="C28" s="33"/>
      <c r="D28" s="33"/>
      <c r="E28" s="26" t="s">
        <v>116</v>
      </c>
      <c r="F28" s="33"/>
      <c r="G28" s="33"/>
      <c r="H28" s="33"/>
      <c r="I28" s="33"/>
      <c r="J28" s="33"/>
    </row>
    <row r="29" spans="1:17" ht="38.25" x14ac:dyDescent="0.2">
      <c r="B29" s="33"/>
      <c r="C29" s="33"/>
      <c r="D29" s="33"/>
      <c r="E29" s="35" t="s">
        <v>67</v>
      </c>
      <c r="F29" s="33"/>
      <c r="G29" s="33"/>
      <c r="H29" s="33"/>
      <c r="I29" s="33"/>
      <c r="J29" s="33"/>
    </row>
    <row r="30" spans="1:17" x14ac:dyDescent="0.2">
      <c r="A30" s="13"/>
      <c r="B30" s="32">
        <v>6</v>
      </c>
      <c r="C30" s="32">
        <v>121107</v>
      </c>
      <c r="D30" s="38"/>
      <c r="E30" s="39" t="s">
        <v>179</v>
      </c>
      <c r="F30" s="40" t="s">
        <v>64</v>
      </c>
      <c r="G30" s="41">
        <v>4.1849999999999996</v>
      </c>
      <c r="H30" s="42">
        <v>0</v>
      </c>
      <c r="I30" s="42">
        <f>ROUND(ROUND(H30,2)*ROUND(G30,3),2)</f>
        <v>0</v>
      </c>
      <c r="J30" s="40" t="s">
        <v>82</v>
      </c>
    </row>
    <row r="31" spans="1:17" x14ac:dyDescent="0.2">
      <c r="A31" s="23"/>
      <c r="B31" s="33"/>
      <c r="C31" s="33"/>
      <c r="D31" s="33"/>
      <c r="E31" s="35" t="s">
        <v>180</v>
      </c>
      <c r="F31" s="33"/>
      <c r="G31" s="33"/>
      <c r="H31" s="33"/>
      <c r="I31" s="33"/>
      <c r="J31" s="33"/>
    </row>
    <row r="32" spans="1:17" x14ac:dyDescent="0.2">
      <c r="A32" s="25"/>
      <c r="B32" s="33"/>
      <c r="C32" s="29"/>
      <c r="D32" s="29"/>
      <c r="E32" s="26" t="s">
        <v>182</v>
      </c>
      <c r="F32" s="29"/>
      <c r="G32" s="29"/>
      <c r="H32" s="29"/>
      <c r="I32" s="29"/>
      <c r="J32" s="29"/>
    </row>
    <row r="33" spans="1:10" ht="25.5" x14ac:dyDescent="0.2">
      <c r="B33" s="33"/>
      <c r="C33" s="29"/>
      <c r="D33" s="29"/>
      <c r="E33" s="35" t="s">
        <v>181</v>
      </c>
      <c r="F33" s="29"/>
      <c r="G33" s="29"/>
      <c r="H33" s="29"/>
      <c r="I33" s="29"/>
      <c r="J33" s="29"/>
    </row>
    <row r="34" spans="1:10" x14ac:dyDescent="0.2">
      <c r="A34" s="13"/>
      <c r="B34" s="32">
        <v>7</v>
      </c>
      <c r="C34" s="32">
        <v>124837</v>
      </c>
      <c r="D34" s="38" t="s">
        <v>42</v>
      </c>
      <c r="E34" s="39" t="s">
        <v>161</v>
      </c>
      <c r="F34" s="40" t="s">
        <v>64</v>
      </c>
      <c r="G34" s="41">
        <v>4.9400000000000004</v>
      </c>
      <c r="H34" s="42">
        <v>0</v>
      </c>
      <c r="I34" s="42">
        <f>ROUND(ROUND(H34,2)*ROUND(G34,3),2)</f>
        <v>0</v>
      </c>
      <c r="J34" s="40" t="s">
        <v>82</v>
      </c>
    </row>
    <row r="35" spans="1:10" ht="25.5" x14ac:dyDescent="0.2">
      <c r="A35" s="23"/>
      <c r="B35" s="33"/>
      <c r="C35" s="33"/>
      <c r="D35" s="33"/>
      <c r="E35" s="35" t="s">
        <v>194</v>
      </c>
      <c r="F35" s="33"/>
      <c r="G35" s="33"/>
      <c r="H35" s="33"/>
      <c r="I35" s="33"/>
      <c r="J35" s="33"/>
    </row>
    <row r="36" spans="1:10" x14ac:dyDescent="0.2">
      <c r="A36" s="25"/>
      <c r="B36" s="33"/>
      <c r="C36" s="33"/>
      <c r="D36" s="33"/>
      <c r="E36" s="26" t="s">
        <v>160</v>
      </c>
      <c r="F36" s="33"/>
      <c r="G36" s="33"/>
      <c r="H36" s="33"/>
      <c r="I36" s="33"/>
      <c r="J36" s="33"/>
    </row>
    <row r="37" spans="1:10" ht="138" customHeight="1" x14ac:dyDescent="0.2">
      <c r="A37" s="25"/>
      <c r="B37" s="33"/>
      <c r="C37" s="33"/>
      <c r="D37" s="33"/>
      <c r="E37" s="43" t="s">
        <v>93</v>
      </c>
      <c r="F37" s="33"/>
      <c r="G37" s="33"/>
      <c r="H37" s="33"/>
      <c r="I37" s="33"/>
      <c r="J37" s="33"/>
    </row>
    <row r="38" spans="1:10" x14ac:dyDescent="0.2">
      <c r="B38" s="32">
        <v>8</v>
      </c>
      <c r="C38" s="32">
        <v>132837</v>
      </c>
      <c r="D38" s="38"/>
      <c r="E38" s="39" t="s">
        <v>165</v>
      </c>
      <c r="F38" s="40" t="s">
        <v>64</v>
      </c>
      <c r="G38" s="41">
        <v>0.55200000000000005</v>
      </c>
      <c r="H38" s="42">
        <v>0</v>
      </c>
      <c r="I38" s="42">
        <f>ROUND(ROUND(H38,2)*ROUND(G38,3),2)</f>
        <v>0</v>
      </c>
      <c r="J38" s="40" t="s">
        <v>82</v>
      </c>
    </row>
    <row r="39" spans="1:10" ht="25.5" x14ac:dyDescent="0.2">
      <c r="B39" s="33"/>
      <c r="C39" s="33"/>
      <c r="D39" s="33"/>
      <c r="E39" s="35" t="s">
        <v>166</v>
      </c>
      <c r="F39" s="33"/>
      <c r="G39" s="33"/>
      <c r="H39" s="33"/>
      <c r="I39" s="33"/>
      <c r="J39" s="33"/>
    </row>
    <row r="40" spans="1:10" x14ac:dyDescent="0.2">
      <c r="B40" s="29"/>
      <c r="C40" s="33"/>
      <c r="D40" s="33"/>
      <c r="E40" s="26" t="s">
        <v>167</v>
      </c>
      <c r="F40" s="33"/>
      <c r="G40" s="33"/>
      <c r="H40" s="33"/>
      <c r="I40" s="33"/>
      <c r="J40" s="33"/>
    </row>
    <row r="41" spans="1:10" ht="173.25" customHeight="1" x14ac:dyDescent="0.2">
      <c r="B41" s="33"/>
      <c r="C41" s="33"/>
      <c r="D41" s="33"/>
      <c r="E41" s="43" t="s">
        <v>92</v>
      </c>
      <c r="F41" s="33"/>
      <c r="G41" s="33"/>
      <c r="H41" s="33"/>
      <c r="I41" s="33"/>
      <c r="J41" s="33"/>
    </row>
    <row r="42" spans="1:10" x14ac:dyDescent="0.2">
      <c r="A42" s="13"/>
      <c r="B42" s="32">
        <v>9</v>
      </c>
      <c r="C42" s="32" t="s">
        <v>94</v>
      </c>
      <c r="D42" s="38" t="s">
        <v>42</v>
      </c>
      <c r="E42" s="39" t="s">
        <v>95</v>
      </c>
      <c r="F42" s="40" t="s">
        <v>64</v>
      </c>
      <c r="G42" s="41">
        <v>9.6769999999999996</v>
      </c>
      <c r="H42" s="42">
        <v>0</v>
      </c>
      <c r="I42" s="42">
        <f>ROUND(ROUND(H42,2)*ROUND(G42,3),2)</f>
        <v>0</v>
      </c>
      <c r="J42" s="40" t="s">
        <v>82</v>
      </c>
    </row>
    <row r="43" spans="1:10" x14ac:dyDescent="0.2">
      <c r="A43" s="23"/>
      <c r="B43" s="33"/>
      <c r="C43" s="33"/>
      <c r="D43" s="33"/>
      <c r="E43" s="35" t="s">
        <v>96</v>
      </c>
      <c r="F43" s="33"/>
      <c r="G43" s="33"/>
      <c r="H43" s="33"/>
      <c r="I43" s="33"/>
      <c r="J43" s="33"/>
    </row>
    <row r="44" spans="1:10" ht="89.25" x14ac:dyDescent="0.2">
      <c r="A44" s="25"/>
      <c r="B44" s="33"/>
      <c r="C44" s="33"/>
      <c r="D44" s="33"/>
      <c r="E44" s="46" t="s">
        <v>183</v>
      </c>
      <c r="F44" s="33"/>
      <c r="G44" s="33"/>
      <c r="H44" s="33"/>
      <c r="I44" s="33"/>
      <c r="J44" s="33"/>
    </row>
    <row r="45" spans="1:10" ht="114.75" customHeight="1" x14ac:dyDescent="0.2">
      <c r="B45" s="33"/>
      <c r="C45" s="33"/>
      <c r="D45" s="33"/>
      <c r="E45" s="43" t="s">
        <v>97</v>
      </c>
      <c r="F45" s="33"/>
      <c r="G45" s="33"/>
      <c r="H45" s="33"/>
      <c r="I45" s="33"/>
      <c r="J45" s="33"/>
    </row>
    <row r="46" spans="1:10" ht="12.75" customHeight="1" x14ac:dyDescent="0.2">
      <c r="A46" s="36"/>
      <c r="B46" s="34"/>
      <c r="C46" s="44" t="s">
        <v>15</v>
      </c>
      <c r="D46" s="34"/>
      <c r="E46" s="16" t="s">
        <v>113</v>
      </c>
      <c r="F46" s="34"/>
      <c r="G46" s="34"/>
      <c r="H46" s="34"/>
      <c r="I46" s="45">
        <f>I47+I51+I55+I59</f>
        <v>0</v>
      </c>
      <c r="J46" s="34"/>
    </row>
    <row r="47" spans="1:10" s="49" customFormat="1" x14ac:dyDescent="0.2">
      <c r="A47" s="47" t="s">
        <v>40</v>
      </c>
      <c r="B47" s="32">
        <v>10</v>
      </c>
      <c r="C47" s="32" t="s">
        <v>151</v>
      </c>
      <c r="D47" s="38" t="s">
        <v>53</v>
      </c>
      <c r="E47" s="39" t="s">
        <v>152</v>
      </c>
      <c r="F47" s="40" t="s">
        <v>153</v>
      </c>
      <c r="G47" s="41">
        <v>30.623999999999999</v>
      </c>
      <c r="H47" s="42">
        <v>0</v>
      </c>
      <c r="I47" s="42">
        <f>ROUND(ROUND(H47,2)*ROUND(G47,3),2)</f>
        <v>0</v>
      </c>
      <c r="J47" s="40" t="s">
        <v>82</v>
      </c>
    </row>
    <row r="48" spans="1:10" s="49" customFormat="1" ht="25.5" x14ac:dyDescent="0.2">
      <c r="A48" s="50" t="s">
        <v>45</v>
      </c>
      <c r="B48" s="33"/>
      <c r="C48" s="33"/>
      <c r="D48" s="33"/>
      <c r="E48" s="35" t="s">
        <v>156</v>
      </c>
      <c r="F48" s="33"/>
      <c r="G48" s="33"/>
      <c r="H48" s="33"/>
      <c r="I48" s="33"/>
      <c r="J48" s="33"/>
    </row>
    <row r="49" spans="1:10" s="49" customFormat="1" x14ac:dyDescent="0.2">
      <c r="A49" s="51" t="s">
        <v>47</v>
      </c>
      <c r="B49" s="33"/>
      <c r="C49" s="33"/>
      <c r="D49" s="33"/>
      <c r="E49" s="26" t="s">
        <v>155</v>
      </c>
      <c r="F49" s="33"/>
      <c r="G49" s="33"/>
      <c r="H49" s="33"/>
      <c r="I49" s="33"/>
      <c r="J49" s="33"/>
    </row>
    <row r="50" spans="1:10" s="49" customFormat="1" ht="25.5" x14ac:dyDescent="0.2">
      <c r="A50" s="49" t="s">
        <v>49</v>
      </c>
      <c r="B50" s="33"/>
      <c r="C50" s="33"/>
      <c r="D50" s="33"/>
      <c r="E50" s="35" t="s">
        <v>154</v>
      </c>
      <c r="F50" s="33"/>
      <c r="G50" s="33"/>
      <c r="H50" s="33"/>
      <c r="I50" s="33"/>
      <c r="J50" s="33"/>
    </row>
    <row r="51" spans="1:10" x14ac:dyDescent="0.2">
      <c r="A51" s="13"/>
      <c r="B51" s="32">
        <v>11</v>
      </c>
      <c r="C51" s="32">
        <v>317324</v>
      </c>
      <c r="D51" s="28" t="s">
        <v>42</v>
      </c>
      <c r="E51" s="39" t="s">
        <v>172</v>
      </c>
      <c r="F51" s="40" t="s">
        <v>64</v>
      </c>
      <c r="G51" s="41">
        <v>1.4850000000000001</v>
      </c>
      <c r="H51" s="42">
        <v>0</v>
      </c>
      <c r="I51" s="42">
        <f>ROUND(ROUND(H51,2)*ROUND(G51,3),2)</f>
        <v>0</v>
      </c>
      <c r="J51" s="40" t="s">
        <v>82</v>
      </c>
    </row>
    <row r="52" spans="1:10" x14ac:dyDescent="0.2">
      <c r="A52" s="23"/>
      <c r="B52" s="33"/>
      <c r="C52" s="29"/>
      <c r="D52" s="29"/>
      <c r="E52" s="35" t="s">
        <v>173</v>
      </c>
      <c r="F52" s="33"/>
      <c r="G52" s="33"/>
      <c r="H52" s="33"/>
      <c r="I52" s="33"/>
      <c r="J52" s="33"/>
    </row>
    <row r="53" spans="1:10" x14ac:dyDescent="0.2">
      <c r="A53" s="25"/>
      <c r="B53" s="29"/>
      <c r="C53" s="29"/>
      <c r="D53" s="29"/>
      <c r="E53" s="26" t="s">
        <v>174</v>
      </c>
      <c r="F53" s="29"/>
      <c r="G53" s="29"/>
      <c r="H53" s="29"/>
      <c r="I53" s="29"/>
      <c r="J53" s="29"/>
    </row>
    <row r="54" spans="1:10" ht="96.75" customHeight="1" x14ac:dyDescent="0.2">
      <c r="B54" s="33"/>
      <c r="C54" s="29"/>
      <c r="D54" s="29"/>
      <c r="E54" s="43" t="s">
        <v>109</v>
      </c>
      <c r="F54" s="29"/>
      <c r="G54" s="29"/>
      <c r="H54" s="29"/>
      <c r="I54" s="29"/>
      <c r="J54" s="29"/>
    </row>
    <row r="55" spans="1:10" x14ac:dyDescent="0.2">
      <c r="A55" s="13"/>
      <c r="B55" s="32">
        <v>12</v>
      </c>
      <c r="C55" s="32" t="s">
        <v>110</v>
      </c>
      <c r="D55" s="38" t="s">
        <v>42</v>
      </c>
      <c r="E55" s="39" t="s">
        <v>111</v>
      </c>
      <c r="F55" s="40" t="s">
        <v>59</v>
      </c>
      <c r="G55" s="41">
        <v>9.5000000000000001E-2</v>
      </c>
      <c r="H55" s="42">
        <v>0</v>
      </c>
      <c r="I55" s="42">
        <f>ROUND(ROUND(H55,2)*ROUND(G55,3),2)</f>
        <v>0</v>
      </c>
      <c r="J55" s="40" t="s">
        <v>82</v>
      </c>
    </row>
    <row r="56" spans="1:10" ht="25.5" x14ac:dyDescent="0.2">
      <c r="A56" s="23"/>
      <c r="B56" s="33"/>
      <c r="C56" s="33"/>
      <c r="D56" s="33"/>
      <c r="E56" s="35" t="s">
        <v>190</v>
      </c>
      <c r="F56" s="33"/>
      <c r="G56" s="33"/>
      <c r="H56" s="33"/>
      <c r="I56" s="33"/>
      <c r="J56" s="33"/>
    </row>
    <row r="57" spans="1:10" x14ac:dyDescent="0.2">
      <c r="A57" s="25"/>
      <c r="B57" s="33"/>
      <c r="C57" s="29"/>
      <c r="D57" s="29"/>
      <c r="E57" s="26" t="s">
        <v>176</v>
      </c>
      <c r="F57" s="29"/>
      <c r="G57" s="29"/>
      <c r="H57" s="29"/>
      <c r="I57" s="29"/>
      <c r="J57" s="29"/>
    </row>
    <row r="58" spans="1:10" ht="98.25" customHeight="1" x14ac:dyDescent="0.2">
      <c r="B58" s="33"/>
      <c r="C58" s="29"/>
      <c r="D58" s="29"/>
      <c r="E58" s="43" t="s">
        <v>112</v>
      </c>
      <c r="F58" s="33"/>
      <c r="G58" s="33"/>
      <c r="H58" s="52"/>
      <c r="I58" s="33"/>
      <c r="J58" s="33"/>
    </row>
    <row r="59" spans="1:10" s="29" customFormat="1" x14ac:dyDescent="0.2">
      <c r="A59" s="28"/>
      <c r="B59" s="32">
        <v>13</v>
      </c>
      <c r="C59" s="32">
        <v>327212</v>
      </c>
      <c r="D59" s="38" t="s">
        <v>42</v>
      </c>
      <c r="E59" s="39" t="s">
        <v>189</v>
      </c>
      <c r="F59" s="40" t="s">
        <v>64</v>
      </c>
      <c r="G59" s="41">
        <v>1.5</v>
      </c>
      <c r="H59" s="42">
        <v>0</v>
      </c>
      <c r="I59" s="42">
        <f>ROUND(ROUND(H59,2)*ROUND(G59,3),2)</f>
        <v>0</v>
      </c>
      <c r="J59" s="40" t="s">
        <v>82</v>
      </c>
    </row>
    <row r="60" spans="1:10" s="29" customFormat="1" ht="25.5" x14ac:dyDescent="0.2">
      <c r="A60" s="30"/>
      <c r="B60" s="33"/>
      <c r="E60" s="43" t="s">
        <v>191</v>
      </c>
      <c r="F60" s="33"/>
      <c r="G60" s="33"/>
      <c r="H60" s="33"/>
      <c r="I60" s="33"/>
      <c r="J60" s="33"/>
    </row>
    <row r="61" spans="1:10" s="29" customFormat="1" x14ac:dyDescent="0.2">
      <c r="A61" s="31"/>
      <c r="B61" s="33"/>
      <c r="E61" s="26" t="s">
        <v>193</v>
      </c>
      <c r="F61" s="33"/>
      <c r="G61" s="33"/>
      <c r="H61" s="33"/>
      <c r="I61" s="33"/>
      <c r="J61" s="33"/>
    </row>
    <row r="62" spans="1:10" s="29" customFormat="1" ht="25.5" x14ac:dyDescent="0.2">
      <c r="B62" s="33"/>
      <c r="E62" s="43" t="s">
        <v>192</v>
      </c>
    </row>
    <row r="63" spans="1:10" ht="12.75" customHeight="1" x14ac:dyDescent="0.2">
      <c r="A63" s="5"/>
      <c r="B63" s="34"/>
      <c r="C63" s="44" t="s">
        <v>26</v>
      </c>
      <c r="D63" s="34"/>
      <c r="E63" s="16" t="s">
        <v>68</v>
      </c>
      <c r="F63" s="34"/>
      <c r="G63" s="34"/>
      <c r="H63" s="34"/>
      <c r="I63" s="45">
        <f>I64+I68+I72+I76+I80+I84</f>
        <v>0</v>
      </c>
      <c r="J63" s="34"/>
    </row>
    <row r="64" spans="1:10" x14ac:dyDescent="0.2">
      <c r="A64" s="13"/>
      <c r="B64" s="32">
        <v>14</v>
      </c>
      <c r="C64" s="32" t="s">
        <v>69</v>
      </c>
      <c r="D64" s="38" t="s">
        <v>42</v>
      </c>
      <c r="E64" s="39" t="s">
        <v>70</v>
      </c>
      <c r="F64" s="40" t="s">
        <v>64</v>
      </c>
      <c r="G64" s="41">
        <v>1.923</v>
      </c>
      <c r="H64" s="42">
        <v>0</v>
      </c>
      <c r="I64" s="42">
        <f>ROUND(ROUND(H64,2)*ROUND(G64,3),2)</f>
        <v>0</v>
      </c>
      <c r="J64" s="40" t="s">
        <v>82</v>
      </c>
    </row>
    <row r="65" spans="1:10" ht="51" x14ac:dyDescent="0.2">
      <c r="A65" s="23"/>
      <c r="B65" s="33"/>
      <c r="C65" s="29"/>
      <c r="D65" s="29"/>
      <c r="E65" s="35" t="s">
        <v>175</v>
      </c>
      <c r="F65" s="29"/>
      <c r="G65" s="29"/>
      <c r="H65" s="29"/>
      <c r="I65" s="29"/>
      <c r="J65" s="29"/>
    </row>
    <row r="66" spans="1:10" ht="63.75" x14ac:dyDescent="0.2">
      <c r="A66" s="25"/>
      <c r="B66" s="29"/>
      <c r="C66" s="29"/>
      <c r="D66" s="29"/>
      <c r="E66" s="46" t="s">
        <v>195</v>
      </c>
      <c r="F66" s="29"/>
      <c r="G66" s="29"/>
      <c r="H66" s="29"/>
      <c r="I66" s="29"/>
      <c r="J66" s="29"/>
    </row>
    <row r="67" spans="1:10" ht="91.5" customHeight="1" x14ac:dyDescent="0.2">
      <c r="B67" s="29"/>
      <c r="C67" s="29"/>
      <c r="D67" s="29"/>
      <c r="E67" s="43" t="s">
        <v>71</v>
      </c>
      <c r="F67" s="29"/>
      <c r="G67" s="29"/>
      <c r="H67" s="29"/>
      <c r="I67" s="29"/>
      <c r="J67" s="29"/>
    </row>
    <row r="68" spans="1:10" s="49" customFormat="1" x14ac:dyDescent="0.2">
      <c r="A68" s="47" t="s">
        <v>40</v>
      </c>
      <c r="B68" s="48">
        <v>15</v>
      </c>
      <c r="C68" s="32" t="s">
        <v>140</v>
      </c>
      <c r="D68" s="38" t="s">
        <v>42</v>
      </c>
      <c r="E68" s="39" t="s">
        <v>141</v>
      </c>
      <c r="F68" s="40" t="s">
        <v>64</v>
      </c>
      <c r="G68" s="41">
        <v>5.3460000000000001</v>
      </c>
      <c r="H68" s="42">
        <v>0</v>
      </c>
      <c r="I68" s="42">
        <f>ROUND(ROUND(H68,2)*ROUND(G68,3),2)</f>
        <v>0</v>
      </c>
      <c r="J68" s="40" t="s">
        <v>82</v>
      </c>
    </row>
    <row r="69" spans="1:10" s="49" customFormat="1" ht="38.25" x14ac:dyDescent="0.2">
      <c r="A69" s="50" t="s">
        <v>45</v>
      </c>
      <c r="C69" s="33"/>
      <c r="D69" s="33"/>
      <c r="E69" s="35" t="s">
        <v>142</v>
      </c>
      <c r="F69" s="33"/>
      <c r="G69" s="33"/>
      <c r="H69" s="33"/>
      <c r="I69" s="33"/>
      <c r="J69" s="33"/>
    </row>
    <row r="70" spans="1:10" s="49" customFormat="1" x14ac:dyDescent="0.2">
      <c r="A70" s="51" t="s">
        <v>47</v>
      </c>
      <c r="C70" s="33"/>
      <c r="D70" s="33"/>
      <c r="E70" s="26" t="s">
        <v>144</v>
      </c>
      <c r="F70" s="33"/>
      <c r="G70" s="33"/>
      <c r="H70" s="33"/>
      <c r="I70" s="33"/>
      <c r="J70" s="33"/>
    </row>
    <row r="71" spans="1:10" s="49" customFormat="1" ht="140.25" customHeight="1" x14ac:dyDescent="0.2">
      <c r="A71" s="49" t="s">
        <v>49</v>
      </c>
      <c r="C71" s="33"/>
      <c r="D71" s="33"/>
      <c r="E71" s="35" t="s">
        <v>143</v>
      </c>
      <c r="F71" s="33"/>
      <c r="G71" s="33"/>
      <c r="H71" s="33"/>
      <c r="I71" s="33"/>
      <c r="J71" s="33"/>
    </row>
    <row r="72" spans="1:10" x14ac:dyDescent="0.2">
      <c r="A72" s="13" t="s">
        <v>40</v>
      </c>
      <c r="B72" s="32">
        <v>16</v>
      </c>
      <c r="C72" s="32" t="s">
        <v>128</v>
      </c>
      <c r="D72" s="38" t="s">
        <v>42</v>
      </c>
      <c r="E72" s="39" t="s">
        <v>129</v>
      </c>
      <c r="F72" s="40" t="s">
        <v>64</v>
      </c>
      <c r="G72" s="41">
        <v>3.24</v>
      </c>
      <c r="H72" s="42">
        <v>0</v>
      </c>
      <c r="I72" s="42">
        <f>ROUND(ROUND(H72,2)*ROUND(G72,3),2)</f>
        <v>0</v>
      </c>
      <c r="J72" s="40" t="s">
        <v>82</v>
      </c>
    </row>
    <row r="73" spans="1:10" ht="38.25" x14ac:dyDescent="0.2">
      <c r="A73" s="23" t="s">
        <v>45</v>
      </c>
      <c r="B73" s="33"/>
      <c r="C73" s="33"/>
      <c r="D73" s="33"/>
      <c r="E73" s="35" t="s">
        <v>131</v>
      </c>
      <c r="F73" s="33"/>
      <c r="G73" s="33"/>
      <c r="H73" s="33"/>
      <c r="I73" s="33"/>
      <c r="J73" s="33"/>
    </row>
    <row r="74" spans="1:10" x14ac:dyDescent="0.2">
      <c r="A74" s="25" t="s">
        <v>47</v>
      </c>
      <c r="B74" s="33"/>
      <c r="C74" s="33"/>
      <c r="D74" s="33"/>
      <c r="E74" s="46" t="s">
        <v>132</v>
      </c>
      <c r="F74" s="33"/>
      <c r="G74" s="33"/>
      <c r="H74" s="33"/>
      <c r="I74" s="33"/>
      <c r="J74" s="33"/>
    </row>
    <row r="75" spans="1:10" ht="38.25" x14ac:dyDescent="0.2">
      <c r="A75" t="s">
        <v>49</v>
      </c>
      <c r="B75" s="33"/>
      <c r="C75" s="33"/>
      <c r="D75" s="33"/>
      <c r="E75" s="35" t="s">
        <v>130</v>
      </c>
      <c r="F75" s="33"/>
      <c r="G75" s="33"/>
      <c r="H75" s="33"/>
      <c r="I75" s="33"/>
      <c r="J75" s="33"/>
    </row>
    <row r="76" spans="1:10" x14ac:dyDescent="0.2">
      <c r="A76" s="13" t="s">
        <v>40</v>
      </c>
      <c r="B76" s="32">
        <v>17</v>
      </c>
      <c r="C76" s="18" t="s">
        <v>133</v>
      </c>
      <c r="D76" s="13" t="s">
        <v>42</v>
      </c>
      <c r="E76" s="19" t="s">
        <v>134</v>
      </c>
      <c r="F76" s="20" t="s">
        <v>64</v>
      </c>
      <c r="G76" s="21">
        <v>6</v>
      </c>
      <c r="H76" s="22">
        <v>0</v>
      </c>
      <c r="I76" s="22">
        <f>ROUND(ROUND(H76,2)*ROUND(G76,3),2)</f>
        <v>0</v>
      </c>
      <c r="J76" s="40" t="s">
        <v>82</v>
      </c>
    </row>
    <row r="77" spans="1:10" x14ac:dyDescent="0.2">
      <c r="A77" s="23" t="s">
        <v>45</v>
      </c>
      <c r="B77" s="33"/>
      <c r="E77" s="35" t="s">
        <v>136</v>
      </c>
    </row>
    <row r="78" spans="1:10" x14ac:dyDescent="0.2">
      <c r="A78" s="25" t="s">
        <v>47</v>
      </c>
      <c r="B78" s="33"/>
      <c r="E78" s="26" t="s">
        <v>137</v>
      </c>
    </row>
    <row r="79" spans="1:10" ht="51" x14ac:dyDescent="0.2">
      <c r="A79" t="s">
        <v>49</v>
      </c>
      <c r="B79" s="33"/>
      <c r="E79" s="24" t="s">
        <v>135</v>
      </c>
    </row>
    <row r="80" spans="1:10" x14ac:dyDescent="0.2">
      <c r="A80" s="13"/>
      <c r="B80" s="32">
        <v>18</v>
      </c>
      <c r="C80" s="32" t="s">
        <v>105</v>
      </c>
      <c r="D80" s="38" t="s">
        <v>42</v>
      </c>
      <c r="E80" s="39" t="s">
        <v>106</v>
      </c>
      <c r="F80" s="40" t="s">
        <v>64</v>
      </c>
      <c r="G80" s="41">
        <v>2.7450000000000001</v>
      </c>
      <c r="H80" s="42">
        <v>0</v>
      </c>
      <c r="I80" s="42">
        <f>ROUND(ROUND(H80,2)*ROUND(G80,3),2)</f>
        <v>0</v>
      </c>
      <c r="J80" s="40" t="s">
        <v>82</v>
      </c>
    </row>
    <row r="81" spans="1:10" ht="25.5" x14ac:dyDescent="0.2">
      <c r="A81" s="23"/>
      <c r="B81" s="33"/>
      <c r="C81" s="33"/>
      <c r="D81" s="33"/>
      <c r="E81" s="35" t="s">
        <v>138</v>
      </c>
      <c r="F81" s="33"/>
      <c r="G81" s="33"/>
      <c r="H81" s="33"/>
      <c r="I81" s="33"/>
      <c r="J81" s="33"/>
    </row>
    <row r="82" spans="1:10" x14ac:dyDescent="0.2">
      <c r="A82" s="25"/>
      <c r="B82" s="33"/>
      <c r="C82" s="33"/>
      <c r="D82" s="33"/>
      <c r="E82" s="26" t="s">
        <v>139</v>
      </c>
      <c r="F82" s="33"/>
      <c r="G82" s="33"/>
      <c r="H82" s="33"/>
      <c r="I82" s="33"/>
      <c r="J82" s="33"/>
    </row>
    <row r="83" spans="1:10" ht="51" x14ac:dyDescent="0.2">
      <c r="B83" s="33"/>
      <c r="C83" s="33"/>
      <c r="D83" s="33"/>
      <c r="E83" s="35" t="s">
        <v>107</v>
      </c>
      <c r="F83" s="33"/>
      <c r="G83" s="33"/>
      <c r="H83" s="33"/>
      <c r="I83" s="33"/>
      <c r="J83" s="33"/>
    </row>
    <row r="84" spans="1:10" x14ac:dyDescent="0.2">
      <c r="A84" s="13" t="s">
        <v>40</v>
      </c>
      <c r="B84" s="32">
        <v>19</v>
      </c>
      <c r="C84" s="32">
        <v>467314</v>
      </c>
      <c r="D84" s="38" t="s">
        <v>42</v>
      </c>
      <c r="E84" s="39" t="s">
        <v>168</v>
      </c>
      <c r="F84" s="40" t="s">
        <v>64</v>
      </c>
      <c r="G84" s="41">
        <v>0.82799999999999996</v>
      </c>
      <c r="H84" s="42">
        <v>0</v>
      </c>
      <c r="I84" s="42">
        <f>ROUND(ROUND(H84,2)*ROUND(G84,3),2)</f>
        <v>0</v>
      </c>
      <c r="J84" s="40" t="s">
        <v>82</v>
      </c>
    </row>
    <row r="85" spans="1:10" ht="25.5" x14ac:dyDescent="0.2">
      <c r="A85" s="23" t="s">
        <v>45</v>
      </c>
      <c r="B85" s="33"/>
      <c r="C85" s="33"/>
      <c r="D85" s="33"/>
      <c r="E85" s="35" t="s">
        <v>170</v>
      </c>
      <c r="F85" s="33"/>
      <c r="G85" s="33"/>
      <c r="H85" s="33"/>
      <c r="I85" s="33"/>
      <c r="J85" s="33"/>
    </row>
    <row r="86" spans="1:10" x14ac:dyDescent="0.2">
      <c r="A86" s="25" t="s">
        <v>47</v>
      </c>
      <c r="B86" s="33"/>
      <c r="C86" s="33"/>
      <c r="D86" s="33"/>
      <c r="E86" s="26" t="s">
        <v>171</v>
      </c>
      <c r="F86" s="33"/>
      <c r="G86" s="33"/>
      <c r="H86" s="33"/>
      <c r="I86" s="33"/>
      <c r="J86" s="33"/>
    </row>
    <row r="87" spans="1:10" ht="198.75" customHeight="1" x14ac:dyDescent="0.2">
      <c r="A87" t="s">
        <v>49</v>
      </c>
      <c r="B87" s="33"/>
      <c r="C87" s="33"/>
      <c r="D87" s="33"/>
      <c r="E87" s="43" t="s">
        <v>169</v>
      </c>
      <c r="F87" s="33"/>
      <c r="G87" s="33"/>
      <c r="H87" s="33"/>
      <c r="I87" s="33"/>
      <c r="J87" s="33"/>
    </row>
    <row r="88" spans="1:10" ht="12.75" customHeight="1" x14ac:dyDescent="0.2">
      <c r="A88" s="5"/>
      <c r="B88" s="34"/>
      <c r="C88" s="44" t="s">
        <v>30</v>
      </c>
      <c r="D88" s="34"/>
      <c r="E88" s="16" t="s">
        <v>72</v>
      </c>
      <c r="F88" s="34"/>
      <c r="G88" s="34"/>
      <c r="H88" s="34"/>
      <c r="I88" s="45">
        <f>I89+I93+I97</f>
        <v>0</v>
      </c>
      <c r="J88" s="34"/>
    </row>
    <row r="89" spans="1:10" s="33" customFormat="1" ht="25.5" x14ac:dyDescent="0.2">
      <c r="A89" s="38" t="s">
        <v>40</v>
      </c>
      <c r="B89" s="32">
        <v>20</v>
      </c>
      <c r="C89" s="32">
        <v>626212</v>
      </c>
      <c r="D89" s="38" t="s">
        <v>42</v>
      </c>
      <c r="E89" s="39" t="s">
        <v>118</v>
      </c>
      <c r="F89" s="40" t="s">
        <v>63</v>
      </c>
      <c r="G89" s="41">
        <v>14.5</v>
      </c>
      <c r="H89" s="42">
        <v>0</v>
      </c>
      <c r="I89" s="42">
        <f>ROUND(ROUND(H89,2)*ROUND(G89,3),2)</f>
        <v>0</v>
      </c>
      <c r="J89" s="40" t="s">
        <v>82</v>
      </c>
    </row>
    <row r="90" spans="1:10" s="29" customFormat="1" ht="25.5" x14ac:dyDescent="0.2">
      <c r="A90" s="30" t="s">
        <v>45</v>
      </c>
      <c r="E90" s="35" t="s">
        <v>119</v>
      </c>
      <c r="I90" s="33"/>
    </row>
    <row r="91" spans="1:10" s="29" customFormat="1" x14ac:dyDescent="0.2">
      <c r="A91" s="31" t="s">
        <v>47</v>
      </c>
      <c r="E91" s="26" t="s">
        <v>120</v>
      </c>
      <c r="I91" s="33"/>
    </row>
    <row r="92" spans="1:10" s="29" customFormat="1" ht="76.5" x14ac:dyDescent="0.2">
      <c r="A92" s="29" t="s">
        <v>49</v>
      </c>
      <c r="B92" s="33"/>
      <c r="E92" s="35" t="s">
        <v>73</v>
      </c>
      <c r="I92" s="33"/>
    </row>
    <row r="93" spans="1:10" x14ac:dyDescent="0.2">
      <c r="A93" s="13"/>
      <c r="B93" s="32">
        <v>21</v>
      </c>
      <c r="C93" s="32" t="s">
        <v>74</v>
      </c>
      <c r="D93" s="38" t="s">
        <v>42</v>
      </c>
      <c r="E93" s="39" t="s">
        <v>75</v>
      </c>
      <c r="F93" s="40" t="s">
        <v>63</v>
      </c>
      <c r="G93" s="41">
        <v>14.5</v>
      </c>
      <c r="H93" s="42">
        <v>0</v>
      </c>
      <c r="I93" s="42">
        <f>ROUND(ROUND(H93,2)*ROUND(G93,3),2)</f>
        <v>0</v>
      </c>
      <c r="J93" s="40" t="s">
        <v>82</v>
      </c>
    </row>
    <row r="94" spans="1:10" ht="25.5" x14ac:dyDescent="0.2">
      <c r="A94" s="23"/>
      <c r="B94" s="33"/>
      <c r="C94" s="33"/>
      <c r="D94" s="33"/>
      <c r="E94" s="35" t="s">
        <v>121</v>
      </c>
      <c r="F94" s="33"/>
      <c r="G94" s="33"/>
      <c r="H94" s="33"/>
      <c r="I94" s="33"/>
      <c r="J94" s="33"/>
    </row>
    <row r="95" spans="1:10" x14ac:dyDescent="0.2">
      <c r="A95" s="25"/>
      <c r="B95" s="33"/>
      <c r="C95" s="33"/>
      <c r="D95" s="33"/>
      <c r="E95" s="26" t="s">
        <v>122</v>
      </c>
      <c r="F95" s="33"/>
      <c r="G95" s="33"/>
      <c r="H95" s="33"/>
      <c r="I95" s="33"/>
      <c r="J95" s="33"/>
    </row>
    <row r="96" spans="1:10" ht="63.75" x14ac:dyDescent="0.2">
      <c r="B96" s="33"/>
      <c r="C96" s="33"/>
      <c r="D96" s="33"/>
      <c r="E96" s="35" t="s">
        <v>76</v>
      </c>
      <c r="F96" s="33"/>
      <c r="G96" s="33"/>
      <c r="H96" s="33"/>
      <c r="I96" s="33"/>
      <c r="J96" s="33"/>
    </row>
    <row r="97" spans="1:10" x14ac:dyDescent="0.2">
      <c r="A97" s="13"/>
      <c r="B97" s="32">
        <v>22</v>
      </c>
      <c r="C97" s="32">
        <v>62747</v>
      </c>
      <c r="D97" s="38" t="s">
        <v>42</v>
      </c>
      <c r="E97" s="39" t="s">
        <v>89</v>
      </c>
      <c r="F97" s="40" t="s">
        <v>63</v>
      </c>
      <c r="G97" s="41">
        <v>3</v>
      </c>
      <c r="H97" s="42">
        <v>0</v>
      </c>
      <c r="I97" s="42">
        <f>ROUND(ROUND(H97,2)*ROUND(G97,3),2)</f>
        <v>0</v>
      </c>
      <c r="J97" s="40" t="s">
        <v>82</v>
      </c>
    </row>
    <row r="98" spans="1:10" ht="38.25" x14ac:dyDescent="0.2">
      <c r="A98" s="23"/>
      <c r="B98" s="33"/>
      <c r="C98" s="33"/>
      <c r="D98" s="33"/>
      <c r="E98" s="35" t="s">
        <v>123</v>
      </c>
      <c r="F98" s="33"/>
      <c r="G98" s="33"/>
      <c r="H98" s="33"/>
      <c r="I98" s="33"/>
      <c r="J98" s="33"/>
    </row>
    <row r="99" spans="1:10" x14ac:dyDescent="0.2">
      <c r="A99" s="25"/>
      <c r="B99" s="33"/>
      <c r="C99" s="33"/>
      <c r="D99" s="33"/>
      <c r="E99" s="26" t="s">
        <v>124</v>
      </c>
      <c r="F99" s="33"/>
      <c r="G99" s="33"/>
      <c r="H99" s="33"/>
      <c r="I99" s="33"/>
      <c r="J99" s="33"/>
    </row>
    <row r="100" spans="1:10" ht="89.25" x14ac:dyDescent="0.2">
      <c r="B100" s="33"/>
      <c r="C100" s="33"/>
      <c r="D100" s="33"/>
      <c r="E100" s="35" t="s">
        <v>77</v>
      </c>
      <c r="F100" s="33"/>
      <c r="G100" s="33"/>
      <c r="H100" s="33"/>
      <c r="I100" s="33"/>
      <c r="J100" s="33"/>
    </row>
    <row r="101" spans="1:10" ht="12.75" customHeight="1" x14ac:dyDescent="0.2">
      <c r="A101" s="5"/>
      <c r="B101" s="34"/>
      <c r="C101" s="44" t="s">
        <v>33</v>
      </c>
      <c r="D101" s="34"/>
      <c r="E101" s="16" t="s">
        <v>78</v>
      </c>
      <c r="F101" s="34"/>
      <c r="G101" s="34"/>
      <c r="H101" s="34"/>
      <c r="I101" s="45">
        <f>I102+I106+I110+I114+I118+I122+I126</f>
        <v>0</v>
      </c>
      <c r="J101" s="34"/>
    </row>
    <row r="102" spans="1:10" x14ac:dyDescent="0.2">
      <c r="A102" s="13"/>
      <c r="B102" s="32">
        <v>23</v>
      </c>
      <c r="C102" s="32">
        <v>919131</v>
      </c>
      <c r="D102" s="38" t="s">
        <v>42</v>
      </c>
      <c r="E102" s="39" t="s">
        <v>145</v>
      </c>
      <c r="F102" s="40" t="s">
        <v>84</v>
      </c>
      <c r="G102" s="41">
        <v>4.05</v>
      </c>
      <c r="H102" s="42">
        <v>0</v>
      </c>
      <c r="I102" s="42">
        <f>ROUND(ROUND(H102,2)*ROUND(G102,3),2)</f>
        <v>0</v>
      </c>
      <c r="J102" s="40" t="s">
        <v>82</v>
      </c>
    </row>
    <row r="103" spans="1:10" x14ac:dyDescent="0.2">
      <c r="A103" s="23"/>
      <c r="B103" s="33"/>
      <c r="C103" s="33"/>
      <c r="D103" s="33"/>
      <c r="E103" s="35" t="s">
        <v>147</v>
      </c>
      <c r="F103" s="33"/>
      <c r="G103" s="33"/>
      <c r="H103" s="33"/>
      <c r="I103" s="33"/>
      <c r="J103" s="33"/>
    </row>
    <row r="104" spans="1:10" x14ac:dyDescent="0.2">
      <c r="A104" s="25"/>
      <c r="B104" s="33"/>
      <c r="C104" s="29"/>
      <c r="D104" s="29"/>
      <c r="E104" s="26" t="s">
        <v>146</v>
      </c>
      <c r="F104" s="29"/>
      <c r="G104" s="29"/>
      <c r="H104" s="29"/>
      <c r="I104" s="29"/>
      <c r="J104" s="29"/>
    </row>
    <row r="105" spans="1:10" ht="25.5" x14ac:dyDescent="0.2">
      <c r="B105" s="33"/>
      <c r="C105" s="29"/>
      <c r="D105" s="29"/>
      <c r="E105" s="35" t="s">
        <v>102</v>
      </c>
      <c r="F105" s="29"/>
      <c r="G105" s="29"/>
      <c r="H105" s="29"/>
      <c r="I105" s="29"/>
      <c r="J105" s="29"/>
    </row>
    <row r="106" spans="1:10" x14ac:dyDescent="0.2">
      <c r="A106" s="13"/>
      <c r="B106" s="32">
        <v>24</v>
      </c>
      <c r="C106" s="32">
        <v>931315</v>
      </c>
      <c r="D106" s="38" t="s">
        <v>42</v>
      </c>
      <c r="E106" s="39" t="s">
        <v>148</v>
      </c>
      <c r="F106" s="40" t="s">
        <v>84</v>
      </c>
      <c r="G106" s="41">
        <v>4.05</v>
      </c>
      <c r="H106" s="42">
        <v>0</v>
      </c>
      <c r="I106" s="42">
        <f>ROUND(ROUND(H106,2)*ROUND(G106,3),2)</f>
        <v>0</v>
      </c>
      <c r="J106" s="40" t="s">
        <v>82</v>
      </c>
    </row>
    <row r="107" spans="1:10" x14ac:dyDescent="0.2">
      <c r="A107" s="23"/>
      <c r="B107" s="33"/>
      <c r="C107" s="33"/>
      <c r="D107" s="33"/>
      <c r="E107" s="35" t="s">
        <v>150</v>
      </c>
      <c r="F107" s="33"/>
      <c r="G107" s="33"/>
      <c r="H107" s="33"/>
      <c r="I107" s="33"/>
      <c r="J107" s="33"/>
    </row>
    <row r="108" spans="1:10" x14ac:dyDescent="0.2">
      <c r="A108" s="25"/>
      <c r="B108" s="33"/>
      <c r="C108" s="33"/>
      <c r="D108" s="33"/>
      <c r="E108" s="26" t="s">
        <v>149</v>
      </c>
      <c r="F108" s="33"/>
      <c r="G108" s="33"/>
      <c r="H108" s="33"/>
      <c r="I108" s="33"/>
      <c r="J108" s="33"/>
    </row>
    <row r="109" spans="1:10" ht="38.25" customHeight="1" x14ac:dyDescent="0.2">
      <c r="B109" s="33"/>
      <c r="C109" s="33"/>
      <c r="D109" s="33"/>
      <c r="E109" s="35" t="s">
        <v>103</v>
      </c>
      <c r="F109" s="33"/>
      <c r="G109" s="33"/>
      <c r="H109" s="33"/>
      <c r="I109" s="33"/>
      <c r="J109" s="33"/>
    </row>
    <row r="110" spans="1:10" x14ac:dyDescent="0.2">
      <c r="A110" s="13"/>
      <c r="B110" s="32">
        <v>25</v>
      </c>
      <c r="C110" s="32" t="s">
        <v>79</v>
      </c>
      <c r="D110" s="38" t="s">
        <v>42</v>
      </c>
      <c r="E110" s="39" t="s">
        <v>80</v>
      </c>
      <c r="F110" s="40" t="s">
        <v>63</v>
      </c>
      <c r="G110" s="41">
        <v>42.85</v>
      </c>
      <c r="H110" s="42">
        <v>0</v>
      </c>
      <c r="I110" s="42">
        <f>ROUND(ROUND(H110,2)*ROUND(G110,3),2)</f>
        <v>0</v>
      </c>
      <c r="J110" s="40" t="s">
        <v>82</v>
      </c>
    </row>
    <row r="111" spans="1:10" ht="25.5" x14ac:dyDescent="0.2">
      <c r="A111" s="23"/>
      <c r="B111" s="33"/>
      <c r="C111" s="33"/>
      <c r="D111" s="33"/>
      <c r="E111" s="35" t="s">
        <v>125</v>
      </c>
      <c r="F111" s="33"/>
      <c r="G111" s="33"/>
      <c r="H111" s="33"/>
      <c r="I111" s="33"/>
      <c r="J111" s="33"/>
    </row>
    <row r="112" spans="1:10" ht="76.5" x14ac:dyDescent="0.2">
      <c r="A112" s="25"/>
      <c r="B112" s="33"/>
      <c r="C112" s="33"/>
      <c r="D112" s="33"/>
      <c r="E112" s="26" t="s">
        <v>126</v>
      </c>
      <c r="F112" s="33"/>
      <c r="G112" s="33"/>
      <c r="H112" s="33"/>
      <c r="I112" s="33"/>
      <c r="J112" s="33"/>
    </row>
    <row r="113" spans="1:10" ht="25.5" x14ac:dyDescent="0.2">
      <c r="B113" s="33"/>
      <c r="C113" s="33"/>
      <c r="D113" s="33"/>
      <c r="E113" s="35" t="s">
        <v>81</v>
      </c>
      <c r="F113" s="33"/>
      <c r="G113" s="33"/>
      <c r="H113" s="33"/>
      <c r="I113" s="33"/>
      <c r="J113" s="33"/>
    </row>
    <row r="114" spans="1:10" x14ac:dyDescent="0.2">
      <c r="A114" s="13"/>
      <c r="B114" s="32">
        <v>26</v>
      </c>
      <c r="C114" s="32">
        <v>93857</v>
      </c>
      <c r="D114" s="38"/>
      <c r="E114" s="39" t="s">
        <v>90</v>
      </c>
      <c r="F114" s="40" t="s">
        <v>63</v>
      </c>
      <c r="G114" s="41">
        <v>10</v>
      </c>
      <c r="H114" s="42">
        <v>0</v>
      </c>
      <c r="I114" s="42">
        <f>ROUND(ROUND(H114,2)*ROUND(G114,3),2)</f>
        <v>0</v>
      </c>
      <c r="J114" s="40" t="s">
        <v>82</v>
      </c>
    </row>
    <row r="115" spans="1:10" ht="25.5" x14ac:dyDescent="0.2">
      <c r="A115" s="23"/>
      <c r="B115" s="33"/>
      <c r="C115" s="33"/>
      <c r="D115" s="33"/>
      <c r="E115" s="35" t="s">
        <v>91</v>
      </c>
      <c r="F115" s="33"/>
      <c r="G115" s="33"/>
      <c r="H115" s="33"/>
      <c r="I115" s="33"/>
      <c r="J115" s="33"/>
    </row>
    <row r="116" spans="1:10" x14ac:dyDescent="0.2">
      <c r="A116" s="25"/>
      <c r="B116" s="33"/>
      <c r="C116" s="33"/>
      <c r="D116" s="33"/>
      <c r="E116" s="26" t="s">
        <v>127</v>
      </c>
      <c r="F116" s="33"/>
      <c r="G116" s="33"/>
      <c r="H116" s="33"/>
      <c r="I116" s="33"/>
      <c r="J116" s="33"/>
    </row>
    <row r="117" spans="1:10" ht="25.5" x14ac:dyDescent="0.2">
      <c r="B117" s="33">
        <v>27</v>
      </c>
      <c r="C117" s="33"/>
      <c r="D117" s="33"/>
      <c r="E117" s="35" t="s">
        <v>81</v>
      </c>
      <c r="F117" s="33"/>
      <c r="G117" s="33"/>
      <c r="H117" s="33"/>
      <c r="I117" s="33"/>
      <c r="J117" s="33"/>
    </row>
    <row r="118" spans="1:10" s="29" customFormat="1" x14ac:dyDescent="0.2">
      <c r="A118" s="28"/>
      <c r="B118" s="32"/>
      <c r="C118" s="32">
        <v>94190</v>
      </c>
      <c r="D118" s="38" t="s">
        <v>42</v>
      </c>
      <c r="E118" s="39" t="s">
        <v>98</v>
      </c>
      <c r="F118" s="40" t="s">
        <v>99</v>
      </c>
      <c r="G118" s="41">
        <v>30</v>
      </c>
      <c r="H118" s="42">
        <v>0</v>
      </c>
      <c r="I118" s="42">
        <f>ROUND(ROUND(H118,2)*ROUND(G118,3),2)</f>
        <v>0</v>
      </c>
      <c r="J118" s="40" t="s">
        <v>82</v>
      </c>
    </row>
    <row r="119" spans="1:10" s="29" customFormat="1" x14ac:dyDescent="0.2">
      <c r="A119" s="30"/>
      <c r="B119" s="33"/>
      <c r="C119" s="33"/>
      <c r="D119" s="33"/>
      <c r="E119" s="35" t="s">
        <v>101</v>
      </c>
      <c r="F119" s="33"/>
      <c r="G119" s="33"/>
      <c r="H119" s="33"/>
      <c r="I119" s="33"/>
      <c r="J119" s="33"/>
    </row>
    <row r="120" spans="1:10" s="29" customFormat="1" x14ac:dyDescent="0.2">
      <c r="A120" s="31"/>
      <c r="B120" s="33"/>
      <c r="C120" s="33"/>
      <c r="D120" s="33"/>
      <c r="E120" s="26" t="s">
        <v>117</v>
      </c>
      <c r="F120" s="33"/>
      <c r="G120" s="33"/>
      <c r="H120" s="33"/>
      <c r="I120" s="33"/>
      <c r="J120" s="33"/>
    </row>
    <row r="121" spans="1:10" s="29" customFormat="1" ht="25.5" x14ac:dyDescent="0.2">
      <c r="B121" s="33"/>
      <c r="C121" s="33"/>
      <c r="D121" s="33"/>
      <c r="E121" s="35" t="s">
        <v>100</v>
      </c>
      <c r="F121" s="33"/>
      <c r="G121" s="33"/>
      <c r="H121" s="33"/>
      <c r="I121" s="33"/>
      <c r="J121" s="33"/>
    </row>
    <row r="122" spans="1:10" x14ac:dyDescent="0.2">
      <c r="A122" s="13"/>
      <c r="B122" s="32">
        <v>28</v>
      </c>
      <c r="C122" s="32">
        <v>966137</v>
      </c>
      <c r="D122" s="38" t="s">
        <v>42</v>
      </c>
      <c r="E122" s="39" t="s">
        <v>185</v>
      </c>
      <c r="F122" s="40" t="s">
        <v>64</v>
      </c>
      <c r="G122" s="41">
        <v>0.5</v>
      </c>
      <c r="H122" s="42">
        <v>0</v>
      </c>
      <c r="I122" s="42">
        <f>ROUND(ROUND(H122,2)*ROUND(G122,3),2)</f>
        <v>0</v>
      </c>
      <c r="J122" s="40" t="s">
        <v>82</v>
      </c>
    </row>
    <row r="123" spans="1:10" ht="25.5" x14ac:dyDescent="0.2">
      <c r="A123" s="23"/>
      <c r="B123" s="33"/>
      <c r="C123" s="33"/>
      <c r="D123" s="33"/>
      <c r="E123" s="35" t="s">
        <v>187</v>
      </c>
      <c r="F123" s="33"/>
      <c r="G123" s="33"/>
      <c r="H123" s="33"/>
      <c r="I123" s="33"/>
      <c r="J123" s="33"/>
    </row>
    <row r="124" spans="1:10" x14ac:dyDescent="0.2">
      <c r="A124" s="25"/>
      <c r="B124" s="33"/>
      <c r="C124" s="29"/>
      <c r="D124" s="29"/>
      <c r="E124" s="26" t="s">
        <v>188</v>
      </c>
      <c r="F124" s="29"/>
      <c r="G124" s="29"/>
      <c r="H124" s="29"/>
      <c r="I124" s="29"/>
      <c r="J124" s="29"/>
    </row>
    <row r="125" spans="1:10" ht="109.5" customHeight="1" x14ac:dyDescent="0.2">
      <c r="B125" s="29"/>
      <c r="C125" s="29"/>
      <c r="D125" s="29"/>
      <c r="E125" s="43" t="s">
        <v>186</v>
      </c>
      <c r="F125" s="29"/>
      <c r="G125" s="29"/>
      <c r="H125" s="29"/>
      <c r="I125" s="29"/>
      <c r="J125" s="29"/>
    </row>
    <row r="126" spans="1:10" x14ac:dyDescent="0.2">
      <c r="A126" s="13"/>
      <c r="B126" s="32">
        <v>29</v>
      </c>
      <c r="C126" s="32">
        <v>966157</v>
      </c>
      <c r="D126" s="38" t="s">
        <v>42</v>
      </c>
      <c r="E126" s="39" t="s">
        <v>162</v>
      </c>
      <c r="F126" s="40" t="s">
        <v>64</v>
      </c>
      <c r="G126" s="41">
        <v>0.4</v>
      </c>
      <c r="H126" s="42">
        <v>0</v>
      </c>
      <c r="I126" s="42">
        <f>ROUND(ROUND(H126,2)*ROUND(G126,3),2)</f>
        <v>0</v>
      </c>
      <c r="J126" s="40" t="s">
        <v>82</v>
      </c>
    </row>
    <row r="127" spans="1:10" ht="38.25" x14ac:dyDescent="0.2">
      <c r="A127" s="23"/>
      <c r="B127" s="29"/>
      <c r="C127" s="33"/>
      <c r="D127" s="33"/>
      <c r="E127" s="35" t="s">
        <v>163</v>
      </c>
      <c r="F127" s="33"/>
      <c r="G127" s="33"/>
      <c r="H127" s="33"/>
      <c r="I127" s="33"/>
      <c r="J127" s="33"/>
    </row>
    <row r="128" spans="1:10" x14ac:dyDescent="0.2">
      <c r="A128" s="25"/>
      <c r="B128" s="29"/>
      <c r="C128" s="33"/>
      <c r="D128" s="33"/>
      <c r="E128" s="26" t="s">
        <v>164</v>
      </c>
      <c r="F128" s="33"/>
      <c r="G128" s="33"/>
      <c r="H128" s="33"/>
      <c r="I128" s="33"/>
      <c r="J128" s="33"/>
    </row>
    <row r="129" spans="2:10" ht="103.5" customHeight="1" x14ac:dyDescent="0.2">
      <c r="B129" s="29"/>
      <c r="C129" s="33"/>
      <c r="D129" s="33"/>
      <c r="E129" s="43" t="s">
        <v>88</v>
      </c>
      <c r="F129" s="33"/>
      <c r="G129" s="33"/>
      <c r="H129" s="33"/>
      <c r="I129" s="33"/>
      <c r="J129" s="33"/>
    </row>
  </sheetData>
  <mergeCells count="11">
    <mergeCell ref="A5:A6"/>
    <mergeCell ref="B5:B6"/>
    <mergeCell ref="C5:C6"/>
    <mergeCell ref="D5:D6"/>
    <mergeCell ref="E5:E6"/>
    <mergeCell ref="J5:J6"/>
    <mergeCell ref="C3:D3"/>
    <mergeCell ref="C4:D4"/>
    <mergeCell ref="F5:F6"/>
    <mergeCell ref="G5:G6"/>
    <mergeCell ref="H5:I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000_Ostatní</vt:lpstr>
      <vt:lpstr>000_Vedlejší</vt:lpstr>
      <vt:lpstr>SO 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dcterms:created xsi:type="dcterms:W3CDTF">2024-04-18T11:15:27Z</dcterms:created>
  <dcterms:modified xsi:type="dcterms:W3CDTF">2024-04-18T11:17:18Z</dcterms:modified>
  <cp:category/>
  <cp:contentStatus/>
</cp:coreProperties>
</file>